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A1" i="3"/>
  <c r="D16" i="6"/>
  <c r="E16"/>
  <c r="C16"/>
  <c r="G59" i="3"/>
  <c r="G57"/>
  <c r="A2" i="7"/>
  <c r="A1"/>
  <c r="H28" i="5"/>
  <c r="K26"/>
  <c r="H26"/>
  <c r="A2"/>
  <c r="A3" i="2"/>
  <c r="A2"/>
  <c r="A1" i="4" s="1"/>
  <c r="G3" i="6"/>
  <c r="G23"/>
  <c r="G36"/>
  <c r="G46"/>
  <c r="F3"/>
  <c r="O23"/>
  <c r="E4" i="7"/>
  <c r="C4"/>
  <c r="G3" i="5"/>
  <c r="G18"/>
  <c r="F3"/>
  <c r="F18"/>
  <c r="D4" i="3"/>
  <c r="A4"/>
  <c r="B21" i="5"/>
  <c r="D21"/>
  <c r="B13"/>
  <c r="D13"/>
  <c r="D6"/>
  <c r="N51" i="6"/>
  <c r="N49"/>
  <c r="M51"/>
  <c r="M49"/>
  <c r="L51"/>
  <c r="L49"/>
  <c r="E51"/>
  <c r="E49"/>
  <c r="D51"/>
  <c r="D49"/>
  <c r="C51"/>
  <c r="C49"/>
  <c r="K41"/>
  <c r="N41"/>
  <c r="K39"/>
  <c r="N39"/>
  <c r="M41"/>
  <c r="M39"/>
  <c r="L41"/>
  <c r="L39"/>
  <c r="B41"/>
  <c r="E41"/>
  <c r="B39"/>
  <c r="E39"/>
  <c r="D41"/>
  <c r="D39"/>
  <c r="C41"/>
  <c r="C39"/>
  <c r="J21" i="7"/>
  <c r="K32" i="6"/>
  <c r="K30"/>
  <c r="K28"/>
  <c r="K26"/>
  <c r="B32"/>
  <c r="B30"/>
  <c r="B28"/>
  <c r="B26"/>
  <c r="N6" i="3"/>
  <c r="B15" i="5"/>
  <c r="F15"/>
  <c r="F13"/>
  <c r="E15"/>
  <c r="E13"/>
  <c r="D15"/>
  <c r="B23"/>
  <c r="F23"/>
  <c r="F21"/>
  <c r="E23"/>
  <c r="E21"/>
  <c r="D23"/>
  <c r="D36" i="4"/>
  <c r="C36"/>
  <c r="B36"/>
  <c r="A26" i="5"/>
  <c r="A28"/>
  <c r="B23" i="7"/>
  <c r="B18"/>
  <c r="B13"/>
  <c r="B8"/>
  <c r="H11"/>
  <c r="B24"/>
  <c r="B22"/>
  <c r="B19"/>
  <c r="B17"/>
  <c r="B14"/>
  <c r="B12"/>
  <c r="B11"/>
  <c r="B9"/>
  <c r="B7"/>
  <c r="P31" i="3"/>
  <c r="P29"/>
  <c r="P27"/>
  <c r="P25"/>
  <c r="P23"/>
  <c r="P21"/>
  <c r="P19"/>
  <c r="P17"/>
  <c r="P15"/>
  <c r="P13"/>
  <c r="P11"/>
  <c r="P9"/>
  <c r="P7"/>
  <c r="O31"/>
  <c r="O29"/>
  <c r="O27"/>
  <c r="O25"/>
  <c r="O23"/>
  <c r="O21"/>
  <c r="O19"/>
  <c r="O17"/>
  <c r="O15"/>
  <c r="O13"/>
  <c r="O11"/>
  <c r="O9"/>
  <c r="O7"/>
  <c r="D39"/>
  <c r="D37"/>
  <c r="D35"/>
  <c r="D33"/>
  <c r="D31"/>
  <c r="D29"/>
  <c r="D27"/>
  <c r="D25"/>
  <c r="F21"/>
  <c r="F19"/>
  <c r="F17"/>
  <c r="F15"/>
  <c r="F13"/>
  <c r="F11"/>
  <c r="F9"/>
  <c r="F7"/>
  <c r="D21"/>
  <c r="D19"/>
  <c r="D17"/>
  <c r="D15"/>
  <c r="D13"/>
  <c r="D11"/>
  <c r="D9"/>
  <c r="D7"/>
  <c r="H21" i="7"/>
  <c r="H16"/>
  <c r="H6"/>
  <c r="K28" i="5"/>
  <c r="L32" i="6"/>
  <c r="L30"/>
  <c r="L28"/>
  <c r="L26"/>
  <c r="N32"/>
  <c r="N30"/>
  <c r="N28"/>
  <c r="N26"/>
  <c r="M32"/>
  <c r="M30"/>
  <c r="M28"/>
  <c r="M26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4"/>
  <c r="D12"/>
  <c r="D10"/>
  <c r="D8"/>
  <c r="E14"/>
  <c r="E12"/>
  <c r="E10"/>
  <c r="E8"/>
  <c r="E6"/>
  <c r="E18"/>
  <c r="E20"/>
  <c r="D6"/>
  <c r="D34" i="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4" i="3"/>
  <c r="F18"/>
  <c r="F26"/>
  <c r="F24"/>
  <c r="F28"/>
  <c r="F30"/>
  <c r="F32"/>
  <c r="F34"/>
  <c r="F36"/>
  <c r="F38"/>
  <c r="E24"/>
  <c r="E26"/>
  <c r="E28"/>
  <c r="E30"/>
  <c r="E32"/>
  <c r="E34"/>
  <c r="E36"/>
  <c r="E38"/>
  <c r="D24"/>
  <c r="D26"/>
  <c r="M52" s="1"/>
  <c r="D28"/>
  <c r="D30"/>
  <c r="D32"/>
  <c r="D34"/>
  <c r="M54" s="1"/>
  <c r="D36"/>
  <c r="M50" s="1"/>
  <c r="D38"/>
  <c r="D20"/>
  <c r="F20"/>
  <c r="F16"/>
  <c r="F14"/>
  <c r="F12"/>
  <c r="F10"/>
  <c r="F8"/>
  <c r="E20"/>
  <c r="E18"/>
  <c r="E16"/>
  <c r="E14"/>
  <c r="E12"/>
  <c r="E10"/>
  <c r="E8"/>
  <c r="D18"/>
  <c r="M43" s="1"/>
  <c r="D16"/>
  <c r="D14"/>
  <c r="D12"/>
  <c r="D10"/>
  <c r="M47" s="1"/>
  <c r="D8"/>
  <c r="F6"/>
  <c r="E6"/>
  <c r="D6"/>
  <c r="D45" s="1"/>
  <c r="C32" i="6"/>
  <c r="C30"/>
  <c r="C28"/>
  <c r="C26"/>
  <c r="L20"/>
  <c r="L18"/>
  <c r="L16"/>
  <c r="L14"/>
  <c r="L12"/>
  <c r="L10"/>
  <c r="L8"/>
  <c r="L6"/>
  <c r="C20"/>
  <c r="C18"/>
  <c r="C14"/>
  <c r="C12"/>
  <c r="C10"/>
  <c r="C8"/>
  <c r="C6"/>
  <c r="O30" i="3"/>
  <c r="P30"/>
  <c r="O26"/>
  <c r="P18"/>
  <c r="A3" i="4"/>
  <c r="F8" i="5"/>
  <c r="E6"/>
  <c r="E8"/>
  <c r="D8"/>
  <c r="F6"/>
  <c r="P28" i="3"/>
  <c r="P26"/>
  <c r="P24"/>
  <c r="P22"/>
  <c r="P20"/>
  <c r="P16"/>
  <c r="P14"/>
  <c r="P12"/>
  <c r="P10"/>
  <c r="P8"/>
  <c r="O28"/>
  <c r="O22"/>
  <c r="O20"/>
  <c r="O18"/>
  <c r="O16"/>
  <c r="O14"/>
  <c r="O12"/>
  <c r="O10"/>
  <c r="O8"/>
  <c r="P6"/>
  <c r="O6"/>
  <c r="E43" i="2"/>
  <c r="A43"/>
  <c r="E41"/>
  <c r="A41"/>
  <c r="B6" i="7"/>
  <c r="B16"/>
  <c r="B21"/>
  <c r="A2" i="3"/>
  <c r="A2" i="4"/>
  <c r="F23" i="6"/>
  <c r="F36"/>
  <c r="O3"/>
  <c r="P3"/>
  <c r="P23"/>
  <c r="P36"/>
  <c r="P46"/>
  <c r="F46"/>
  <c r="O46"/>
  <c r="O36"/>
  <c r="M45" i="3" l="1"/>
</calcChain>
</file>

<file path=xl/sharedStrings.xml><?xml version="1.0" encoding="utf-8"?>
<sst xmlns="http://schemas.openxmlformats.org/spreadsheetml/2006/main" count="285" uniqueCount="97">
  <si>
    <t>А</t>
  </si>
  <si>
    <t>Б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</si>
  <si>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</si>
  <si>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</si>
  <si>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</si>
  <si>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</si>
  <si>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</si>
  <si>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</si>
  <si>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</si>
  <si>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</si>
  <si>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</si>
  <si>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</si>
  <si>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</si>
  <si>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</si>
  <si>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</si>
  <si>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</si>
  <si>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</si>
  <si>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</si>
  <si>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</si>
  <si>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</si>
  <si>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</si>
  <si>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</si>
  <si>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</si>
  <si>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</si>
  <si>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</si>
  <si>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</si>
  <si>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</si>
  <si>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</si>
  <si>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</si>
  <si>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</si>
  <si>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</si>
  <si>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</si>
  <si>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</si>
  <si>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</si>
  <si>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</si>
  <si>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</si>
  <si>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</si>
  <si>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</si>
  <si>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</si>
  <si>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</si>
  <si>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</si>
  <si>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</si>
  <si>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</si>
  <si>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</si>
  <si>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 xml:space="preserve">Fight for 3rd place </t>
  </si>
  <si>
    <t>Consolatory meetings (Утешительные встречи)</t>
  </si>
  <si>
    <t>"A"</t>
  </si>
  <si>
    <t>"B"</t>
  </si>
  <si>
    <t>A. Drokov</t>
  </si>
  <si>
    <t>E.Borkov</t>
  </si>
  <si>
    <t>GULYAEV Artem</t>
  </si>
  <si>
    <t>1992, ms</t>
  </si>
  <si>
    <t>UKR</t>
  </si>
  <si>
    <t>GRIGORYAN David</t>
  </si>
  <si>
    <t>1990, ms</t>
  </si>
  <si>
    <t>ARM</t>
  </si>
  <si>
    <t>VASILCHUK Ivan</t>
  </si>
  <si>
    <t>1984, msic</t>
  </si>
  <si>
    <t>ORLOV Ivan</t>
  </si>
  <si>
    <t>1985, ms</t>
  </si>
  <si>
    <t>RUS</t>
  </si>
  <si>
    <t>OSIPENKO Viktor</t>
  </si>
  <si>
    <t>1991, ms</t>
  </si>
  <si>
    <t>LONDAREV Valadimir</t>
  </si>
  <si>
    <t>1993, cms</t>
  </si>
  <si>
    <t>STSEPANKOU Aliaksei</t>
  </si>
  <si>
    <t>1986, msic</t>
  </si>
  <si>
    <t>BLR</t>
  </si>
  <si>
    <t>KAZUSIONAK Andrey</t>
  </si>
  <si>
    <t>SATTOROV Abdulvakhob</t>
  </si>
  <si>
    <t>1987, ms</t>
  </si>
  <si>
    <t>TJK</t>
  </si>
  <si>
    <t>KHUSENOV Akhmed</t>
  </si>
  <si>
    <t>1992, cms</t>
  </si>
  <si>
    <t>DANIYAROV Erkin</t>
  </si>
  <si>
    <t>1990, msic</t>
  </si>
  <si>
    <t>UZB</t>
  </si>
  <si>
    <t>SHERALIEV Mansur</t>
  </si>
  <si>
    <t>1983, ms</t>
  </si>
  <si>
    <t>GUSAROV Andrey</t>
  </si>
  <si>
    <t>1988, ms</t>
  </si>
  <si>
    <t>RUS-M</t>
  </si>
  <si>
    <t>13        participants</t>
  </si>
  <si>
    <t>90 kg</t>
  </si>
  <si>
    <t>M</t>
  </si>
  <si>
    <t>свободен</t>
  </si>
  <si>
    <t>1</t>
  </si>
  <si>
    <t>10</t>
  </si>
  <si>
    <t>8</t>
  </si>
  <si>
    <t>7</t>
  </si>
  <si>
    <t>Fight for 3 place</t>
  </si>
  <si>
    <t>Fight for the 3rd place in minor final</t>
  </si>
  <si>
    <t>5-6</t>
  </si>
  <si>
    <t>7-8</t>
  </si>
  <si>
    <t>9-13</t>
  </si>
  <si>
    <t>Chief referee</t>
  </si>
  <si>
    <t>Chief secretary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</si>
</sst>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3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ial Narrow"/>
      <family val="2"/>
      <charset val="204"/>
    </font>
    <font>
      <b/>
      <sz val="16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color theme="0"/>
      <name val="Arial"/>
      <family val="2"/>
      <charset val="204"/>
    </font>
    <font>
      <i/>
      <sz val="10"/>
      <color theme="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9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22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12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6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4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3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29" fillId="0" borderId="0" xfId="0" applyFont="1"/>
    <xf numFmtId="0" fontId="0" fillId="0" borderId="0" xfId="0" applyAlignment="1">
      <alignment horizontal="right"/>
    </xf>
    <xf numFmtId="0" fontId="29" fillId="0" borderId="2" xfId="0" applyFont="1" applyBorder="1"/>
    <xf numFmtId="0" fontId="29" fillId="0" borderId="0" xfId="0" applyFont="1" applyBorder="1"/>
    <xf numFmtId="0" fontId="29" fillId="0" borderId="1" xfId="0" applyFont="1" applyBorder="1"/>
    <xf numFmtId="0" fontId="6" fillId="0" borderId="0" xfId="1" applyFont="1" applyBorder="1" applyAlignment="1" applyProtection="1">
      <alignment horizontal="left"/>
    </xf>
    <xf numFmtId="0" fontId="17" fillId="0" borderId="0" xfId="0" applyFont="1"/>
    <xf numFmtId="0" fontId="32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37" fillId="0" borderId="0" xfId="0" applyFont="1"/>
    <xf numFmtId="0" fontId="6" fillId="0" borderId="0" xfId="0" applyFont="1" applyAlignment="1"/>
    <xf numFmtId="0" fontId="38" fillId="0" borderId="0" xfId="0" applyFont="1" applyBorder="1"/>
    <xf numFmtId="0" fontId="38" fillId="0" borderId="0" xfId="0" applyFont="1"/>
    <xf numFmtId="49" fontId="0" fillId="0" borderId="0" xfId="0" applyNumberFormat="1" applyAlignment="1">
      <alignment horizontal="center"/>
    </xf>
    <xf numFmtId="49" fontId="6" fillId="0" borderId="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0" fillId="0" borderId="0" xfId="0" applyAlignment="1"/>
    <xf numFmtId="0" fontId="8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9" fillId="3" borderId="1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19" fillId="0" borderId="0" xfId="1" applyNumberFormat="1" applyFont="1" applyAlignment="1" applyProtection="1">
      <alignment vertical="center" wrapText="1"/>
    </xf>
    <xf numFmtId="0" fontId="19" fillId="0" borderId="0" xfId="0" applyNumberFormat="1" applyFont="1" applyAlignment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/>
    <xf numFmtId="0" fontId="6" fillId="0" borderId="0" xfId="0" applyFont="1" applyAlignment="1">
      <alignment horizontal="right"/>
    </xf>
    <xf numFmtId="0" fontId="0" fillId="0" borderId="5" xfId="0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43" fillId="0" borderId="0" xfId="0" applyFont="1" applyBorder="1"/>
    <xf numFmtId="0" fontId="43" fillId="0" borderId="0" xfId="0" applyFont="1"/>
    <xf numFmtId="0" fontId="44" fillId="0" borderId="0" xfId="1" applyFont="1" applyAlignment="1" applyProtection="1">
      <alignment horizontal="left" vertical="center"/>
    </xf>
    <xf numFmtId="0" fontId="0" fillId="0" borderId="0" xfId="0" applyNumberFormat="1" applyBorder="1"/>
    <xf numFmtId="0" fontId="0" fillId="0" borderId="61" xfId="0" applyBorder="1"/>
    <xf numFmtId="0" fontId="15" fillId="0" borderId="0" xfId="1" applyFont="1" applyAlignment="1" applyProtection="1">
      <alignment horizontal="left" vertical="center"/>
    </xf>
    <xf numFmtId="49" fontId="0" fillId="0" borderId="0" xfId="0" applyNumberFormat="1" applyBorder="1" applyAlignment="1"/>
    <xf numFmtId="0" fontId="42" fillId="0" borderId="0" xfId="1" applyFont="1" applyAlignment="1" applyProtection="1">
      <alignment vertical="center"/>
    </xf>
    <xf numFmtId="0" fontId="7" fillId="0" borderId="0" xfId="1" applyFont="1" applyBorder="1" applyAlignment="1" applyProtection="1"/>
    <xf numFmtId="0" fontId="7" fillId="0" borderId="0" xfId="1" applyFont="1" applyAlignment="1" applyProtection="1"/>
    <xf numFmtId="0" fontId="6" fillId="0" borderId="64" xfId="0" applyFont="1" applyBorder="1" applyAlignment="1">
      <alignment horizontal="right"/>
    </xf>
    <xf numFmtId="0" fontId="42" fillId="0" borderId="0" xfId="0" applyFont="1" applyBorder="1"/>
    <xf numFmtId="0" fontId="43" fillId="0" borderId="0" xfId="0" applyFont="1" applyFill="1"/>
    <xf numFmtId="0" fontId="19" fillId="0" borderId="23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8" fillId="0" borderId="24" xfId="1" applyFont="1" applyBorder="1" applyAlignment="1" applyProtection="1">
      <alignment horizontal="left" vertical="center" wrapText="1"/>
    </xf>
    <xf numFmtId="0" fontId="8" fillId="0" borderId="24" xfId="1" applyFont="1" applyBorder="1" applyAlignment="1" applyProtection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48" fillId="0" borderId="25" xfId="1" applyFont="1" applyBorder="1" applyAlignment="1" applyProtection="1">
      <alignment horizontal="left" vertical="center" wrapText="1"/>
    </xf>
    <xf numFmtId="0" fontId="49" fillId="0" borderId="25" xfId="0" applyFont="1" applyBorder="1" applyAlignment="1">
      <alignment horizontal="left" vertical="center" wrapText="1"/>
    </xf>
    <xf numFmtId="0" fontId="48" fillId="0" borderId="25" xfId="1" applyFont="1" applyBorder="1" applyAlignment="1" applyProtection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center" vertical="center" wrapText="1"/>
    </xf>
    <xf numFmtId="0" fontId="36" fillId="0" borderId="26" xfId="1" applyFont="1" applyBorder="1" applyAlignment="1" applyProtection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4" fontId="23" fillId="0" borderId="14" xfId="2" applyFont="1" applyBorder="1" applyAlignment="1">
      <alignment horizontal="center" vertical="center" wrapText="1"/>
    </xf>
    <xf numFmtId="164" fontId="23" fillId="0" borderId="37" xfId="2" applyFont="1" applyBorder="1" applyAlignment="1">
      <alignment horizontal="center" vertical="center" wrapText="1"/>
    </xf>
    <xf numFmtId="164" fontId="23" fillId="0" borderId="38" xfId="2" applyFont="1" applyBorder="1" applyAlignment="1">
      <alignment horizontal="center" vertical="center" wrapText="1"/>
    </xf>
    <xf numFmtId="164" fontId="23" fillId="0" borderId="39" xfId="2" applyFont="1" applyBorder="1" applyAlignment="1">
      <alignment horizontal="center" vertical="center" wrapText="1"/>
    </xf>
    <xf numFmtId="0" fontId="23" fillId="0" borderId="40" xfId="2" applyNumberFormat="1" applyFont="1" applyBorder="1" applyAlignment="1">
      <alignment horizontal="center" vertical="center" wrapText="1"/>
    </xf>
    <xf numFmtId="0" fontId="23" fillId="0" borderId="41" xfId="2" applyNumberFormat="1" applyFont="1" applyBorder="1" applyAlignment="1">
      <alignment horizontal="center" vertical="center" wrapText="1"/>
    </xf>
    <xf numFmtId="164" fontId="24" fillId="4" borderId="42" xfId="2" applyFont="1" applyFill="1" applyBorder="1" applyAlignment="1">
      <alignment horizontal="center" vertical="center" wrapText="1"/>
    </xf>
    <xf numFmtId="164" fontId="24" fillId="4" borderId="3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3" fillId="0" borderId="1" xfId="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24" fillId="5" borderId="14" xfId="2" applyFont="1" applyFill="1" applyBorder="1" applyAlignment="1">
      <alignment horizontal="center" vertical="center" wrapText="1"/>
    </xf>
    <xf numFmtId="164" fontId="24" fillId="5" borderId="37" xfId="2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8" fillId="0" borderId="0" xfId="1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9" fontId="23" fillId="0" borderId="40" xfId="2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5" fillId="9" borderId="23" xfId="0" applyFont="1" applyFill="1" applyBorder="1" applyAlignment="1">
      <alignment horizontal="center" vertical="center" wrapText="1"/>
    </xf>
    <xf numFmtId="0" fontId="45" fillId="9" borderId="24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42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2" xfId="1" applyFont="1" applyBorder="1" applyAlignment="1" applyProtection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55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/>
    </xf>
    <xf numFmtId="0" fontId="30" fillId="4" borderId="56" xfId="0" applyFont="1" applyFill="1" applyBorder="1" applyAlignment="1">
      <alignment horizontal="center" vertical="center"/>
    </xf>
    <xf numFmtId="0" fontId="30" fillId="4" borderId="57" xfId="0" applyFon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6" xfId="0" applyFont="1" applyFill="1" applyBorder="1" applyAlignment="1">
      <alignment horizontal="center" vertical="center"/>
    </xf>
    <xf numFmtId="0" fontId="30" fillId="6" borderId="57" xfId="0" applyFont="1" applyFill="1" applyBorder="1" applyAlignment="1">
      <alignment horizontal="center" vertical="center"/>
    </xf>
    <xf numFmtId="0" fontId="17" fillId="7" borderId="59" xfId="1" applyFont="1" applyFill="1" applyBorder="1" applyAlignment="1" applyProtection="1">
      <alignment horizontal="center" vertical="center" wrapText="1"/>
    </xf>
    <xf numFmtId="0" fontId="17" fillId="7" borderId="11" xfId="1" applyFont="1" applyFill="1" applyBorder="1" applyAlignment="1" applyProtection="1">
      <alignment horizontal="center" vertical="center" wrapText="1"/>
    </xf>
    <xf numFmtId="0" fontId="17" fillId="7" borderId="60" xfId="1" applyFont="1" applyFill="1" applyBorder="1" applyAlignment="1" applyProtection="1">
      <alignment horizontal="center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56" xfId="0" applyFont="1" applyFill="1" applyBorder="1" applyAlignment="1">
      <alignment horizontal="center" vertical="center"/>
    </xf>
    <xf numFmtId="0" fontId="30" fillId="5" borderId="57" xfId="0" applyFont="1" applyFill="1" applyBorder="1" applyAlignment="1">
      <alignment horizontal="center" vertical="center"/>
    </xf>
    <xf numFmtId="0" fontId="4" fillId="0" borderId="25" xfId="1" applyFont="1" applyFill="1" applyBorder="1" applyAlignment="1" applyProtection="1">
      <alignment horizontal="center" vertical="center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4" fillId="0" borderId="59" xfId="0" applyFont="1" applyFill="1" applyBorder="1" applyAlignment="1">
      <alignment horizontal="center" vertical="center" wrapText="1"/>
    </xf>
    <xf numFmtId="0" fontId="34" fillId="0" borderId="60" xfId="0" applyFont="1" applyFill="1" applyBorder="1" applyAlignment="1">
      <alignment horizontal="center" vertical="center" wrapText="1"/>
    </xf>
    <xf numFmtId="0" fontId="47" fillId="0" borderId="61" xfId="0" applyFont="1" applyFill="1" applyBorder="1" applyAlignment="1">
      <alignment horizontal="center" vertical="center" wrapText="1"/>
    </xf>
    <xf numFmtId="0" fontId="47" fillId="0" borderId="41" xfId="0" applyFont="1" applyFill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46" fillId="0" borderId="62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7" fillId="0" borderId="6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51" fillId="0" borderId="5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51" fillId="0" borderId="61" xfId="0" applyFont="1" applyFill="1" applyBorder="1" applyAlignment="1">
      <alignment horizontal="center" vertical="center" wrapText="1"/>
    </xf>
    <xf numFmtId="0" fontId="5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36" fillId="0" borderId="6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51" fillId="0" borderId="4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1" fillId="0" borderId="0" xfId="1" applyNumberFormat="1" applyFont="1" applyBorder="1" applyAlignment="1" applyProtection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49" fontId="8" fillId="0" borderId="14" xfId="1" applyNumberFormat="1" applyFont="1" applyBorder="1" applyAlignment="1" applyProtection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8" borderId="61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49" fontId="41" fillId="9" borderId="0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50" fillId="0" borderId="14" xfId="1" applyFont="1" applyBorder="1" applyAlignment="1" applyProtection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8" fillId="0" borderId="56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54" xfId="1" applyFont="1" applyBorder="1" applyAlignment="1" applyProtection="1">
      <alignment horizontal="center" vertical="center" wrapText="1"/>
    </xf>
    <xf numFmtId="0" fontId="8" fillId="0" borderId="57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55" xfId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50" fillId="0" borderId="42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53" xfId="1" applyFont="1" applyBorder="1" applyAlignment="1" applyProtection="1">
      <alignment horizontal="center" vertical="center" wrapText="1"/>
    </xf>
    <xf numFmtId="0" fontId="8" fillId="0" borderId="58" xfId="1" applyFont="1" applyBorder="1" applyAlignment="1" applyProtection="1">
      <alignment horizontal="center" vertical="center" wrapText="1"/>
    </xf>
    <xf numFmtId="0" fontId="52" fillId="8" borderId="59" xfId="0" applyFont="1" applyFill="1" applyBorder="1" applyAlignment="1">
      <alignment horizontal="center" vertical="center"/>
    </xf>
    <xf numFmtId="0" fontId="52" fillId="8" borderId="11" xfId="0" applyFont="1" applyFill="1" applyBorder="1" applyAlignment="1">
      <alignment horizontal="center" vertical="center"/>
    </xf>
    <xf numFmtId="0" fontId="52" fillId="8" borderId="60" xfId="0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22</xdr:row>
      <xdr:rowOff>0</xdr:rowOff>
    </xdr:from>
    <xdr:to>
      <xdr:col>3</xdr:col>
      <xdr:colOff>419100</xdr:colOff>
      <xdr:row>22</xdr:row>
      <xdr:rowOff>0</xdr:rowOff>
    </xdr:to>
    <xdr:sp macro="" textlink="">
      <xdr:nvSpPr>
        <xdr:cNvPr id="1153" name="Line 7"/>
        <xdr:cNvSpPr>
          <a:spLocks noChangeShapeType="1"/>
        </xdr:cNvSpPr>
      </xdr:nvSpPr>
      <xdr:spPr bwMode="auto">
        <a:xfrm>
          <a:off x="1123950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19</xdr:row>
      <xdr:rowOff>0</xdr:rowOff>
    </xdr:from>
    <xdr:to>
      <xdr:col>21</xdr:col>
      <xdr:colOff>314325</xdr:colOff>
      <xdr:row>19</xdr:row>
      <xdr:rowOff>0</xdr:rowOff>
    </xdr:to>
    <xdr:sp macro="" textlink="">
      <xdr:nvSpPr>
        <xdr:cNvPr id="1154" name="Line 26"/>
        <xdr:cNvSpPr>
          <a:spLocks noChangeShapeType="1"/>
        </xdr:cNvSpPr>
      </xdr:nvSpPr>
      <xdr:spPr bwMode="auto">
        <a:xfrm>
          <a:off x="101250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19</xdr:row>
      <xdr:rowOff>0</xdr:rowOff>
    </xdr:from>
    <xdr:to>
      <xdr:col>21</xdr:col>
      <xdr:colOff>323850</xdr:colOff>
      <xdr:row>19</xdr:row>
      <xdr:rowOff>0</xdr:rowOff>
    </xdr:to>
    <xdr:sp macro="" textlink="">
      <xdr:nvSpPr>
        <xdr:cNvPr id="1155" name="Line 27"/>
        <xdr:cNvSpPr>
          <a:spLocks noChangeShapeType="1"/>
        </xdr:cNvSpPr>
      </xdr:nvSpPr>
      <xdr:spPr bwMode="auto">
        <a:xfrm>
          <a:off x="10134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19</xdr:row>
      <xdr:rowOff>0</xdr:rowOff>
    </xdr:from>
    <xdr:to>
      <xdr:col>20</xdr:col>
      <xdr:colOff>438150</xdr:colOff>
      <xdr:row>19</xdr:row>
      <xdr:rowOff>0</xdr:rowOff>
    </xdr:to>
    <xdr:sp macro="" textlink="">
      <xdr:nvSpPr>
        <xdr:cNvPr id="1156" name="Line 30"/>
        <xdr:cNvSpPr>
          <a:spLocks noChangeShapeType="1"/>
        </xdr:cNvSpPr>
      </xdr:nvSpPr>
      <xdr:spPr bwMode="auto">
        <a:xfrm>
          <a:off x="973455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19</xdr:row>
      <xdr:rowOff>0</xdr:rowOff>
    </xdr:from>
    <xdr:to>
      <xdr:col>20</xdr:col>
      <xdr:colOff>409575</xdr:colOff>
      <xdr:row>19</xdr:row>
      <xdr:rowOff>0</xdr:rowOff>
    </xdr:to>
    <xdr:sp macro="" textlink="">
      <xdr:nvSpPr>
        <xdr:cNvPr id="1157" name="Line 31"/>
        <xdr:cNvSpPr>
          <a:spLocks noChangeShapeType="1"/>
        </xdr:cNvSpPr>
      </xdr:nvSpPr>
      <xdr:spPr bwMode="auto">
        <a:xfrm>
          <a:off x="97059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3</xdr:row>
      <xdr:rowOff>9525</xdr:rowOff>
    </xdr:from>
    <xdr:to>
      <xdr:col>15</xdr:col>
      <xdr:colOff>628650</xdr:colOff>
      <xdr:row>4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5343525" y="1162050"/>
          <a:ext cx="200977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133350</xdr:colOff>
      <xdr:row>0</xdr:row>
      <xdr:rowOff>390525</xdr:rowOff>
    </xdr:from>
    <xdr:to>
      <xdr:col>3</xdr:col>
      <xdr:colOff>628650</xdr:colOff>
      <xdr:row>1</xdr:row>
      <xdr:rowOff>333375</xdr:rowOff>
    </xdr:to>
    <xdr:grpSp>
      <xdr:nvGrpSpPr>
        <xdr:cNvPr id="1159" name="Group 33"/>
        <xdr:cNvGrpSpPr>
          <a:grpSpLocks/>
        </xdr:cNvGrpSpPr>
      </xdr:nvGrpSpPr>
      <xdr:grpSpPr bwMode="auto">
        <a:xfrm>
          <a:off x="133350" y="390525"/>
          <a:ext cx="1200150" cy="695325"/>
          <a:chOff x="6" y="3"/>
          <a:chExt cx="126" cy="72"/>
        </a:xfrm>
      </xdr:grpSpPr>
      <xdr:pic>
        <xdr:nvPicPr>
          <xdr:cNvPr id="1160" name="Picture 31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79" y="5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1" name="Picture 32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6" y="3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133350</xdr:colOff>
      <xdr:row>0</xdr:row>
      <xdr:rowOff>390525</xdr:rowOff>
    </xdr:from>
    <xdr:to>
      <xdr:col>3</xdr:col>
      <xdr:colOff>628650</xdr:colOff>
      <xdr:row>1</xdr:row>
      <xdr:rowOff>333375</xdr:rowOff>
    </xdr:to>
    <xdr:grpSp>
      <xdr:nvGrpSpPr>
        <xdr:cNvPr id="11" name="Group 33"/>
        <xdr:cNvGrpSpPr>
          <a:grpSpLocks/>
        </xdr:cNvGrpSpPr>
      </xdr:nvGrpSpPr>
      <xdr:grpSpPr bwMode="auto">
        <a:xfrm>
          <a:off x="133350" y="390525"/>
          <a:ext cx="1200150" cy="695325"/>
          <a:chOff x="6" y="3"/>
          <a:chExt cx="126" cy="72"/>
        </a:xfrm>
      </xdr:grpSpPr>
      <xdr:pic>
        <xdr:nvPicPr>
          <xdr:cNvPr id="12" name="Picture 31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79" y="5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32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6" y="3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v.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>
        <row r="2">
          <cell r="A2" t="str">
            <v>World Cup Stage - XI International Sambo Tournament for General Aslambeck Askakhanov prizes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2">
          <cell r="A2" t="str">
            <v>Stage of a cup of the world - XI international tournament on SAMBO /M/ on prizes of general A.A.Aslakhanov</v>
          </cell>
        </row>
        <row r="3">
          <cell r="A3" t="str">
            <v>September 30 - October 02, 2012      Moscow /Russia/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52"/>
  <sheetViews>
    <sheetView topLeftCell="F28" workbookViewId="0">
      <selection activeCell="J45" sqref="J45:R5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A1" s="108"/>
      <c r="B1" s="201" t="s">
        <v>24</v>
      </c>
      <c r="C1" s="201"/>
      <c r="D1" s="201"/>
      <c r="E1" s="201"/>
      <c r="F1" s="201"/>
      <c r="G1" s="201"/>
      <c r="H1" s="201"/>
      <c r="I1" s="201"/>
      <c r="J1" s="73"/>
      <c r="K1" s="201" t="s">
        <v>24</v>
      </c>
      <c r="L1" s="201"/>
      <c r="M1" s="201"/>
      <c r="N1" s="201"/>
      <c r="O1" s="201"/>
      <c r="P1" s="201"/>
      <c r="Q1" s="201"/>
      <c r="R1" s="201"/>
    </row>
    <row r="2" spans="1:18" ht="15.75">
      <c r="A2" s="108"/>
      <c r="B2" s="202"/>
      <c r="C2" s="203"/>
      <c r="D2" s="203"/>
      <c r="E2" s="203"/>
      <c r="F2" s="203"/>
      <c r="G2" s="203"/>
      <c r="H2" s="203"/>
      <c r="I2" s="203"/>
      <c r="J2" s="74"/>
      <c r="K2" s="202"/>
      <c r="L2" s="203"/>
      <c r="M2" s="203"/>
      <c r="N2" s="203"/>
      <c r="O2" s="203"/>
      <c r="P2" s="203"/>
      <c r="Q2" s="203"/>
      <c r="R2" s="203"/>
    </row>
    <row r="3" spans="1:18" ht="16.5" thickBot="1">
      <c r="A3" s="108"/>
      <c r="B3" s="75" t="s">
        <v>19</v>
      </c>
      <c r="C3" s="76" t="s">
        <v>30</v>
      </c>
      <c r="D3" s="77" t="s">
        <v>27</v>
      </c>
      <c r="E3" s="78"/>
      <c r="F3" s="75" t="str">
        <f>пр.взв.!C4</f>
        <v>M</v>
      </c>
      <c r="G3" s="210" t="str">
        <f>пр.взв.!D4</f>
        <v>90 kg</v>
      </c>
      <c r="H3" s="210"/>
      <c r="I3" s="78"/>
      <c r="J3" s="78"/>
      <c r="K3" s="75" t="s">
        <v>26</v>
      </c>
      <c r="L3" s="76" t="s">
        <v>30</v>
      </c>
      <c r="M3" s="77" t="s">
        <v>27</v>
      </c>
      <c r="N3" s="78"/>
      <c r="O3" s="75" t="str">
        <f>F3</f>
        <v>M</v>
      </c>
      <c r="P3" s="210" t="str">
        <f>G3</f>
        <v>90 kg</v>
      </c>
      <c r="Q3" s="210"/>
      <c r="R3" s="78"/>
    </row>
    <row r="4" spans="1:18" ht="12.75" customHeight="1">
      <c r="A4" s="155" t="s">
        <v>28</v>
      </c>
      <c r="B4" s="173" t="s">
        <v>2</v>
      </c>
      <c r="C4" s="176" t="s">
        <v>3</v>
      </c>
      <c r="D4" s="199" t="s">
        <v>4</v>
      </c>
      <c r="E4" s="176" t="s">
        <v>11</v>
      </c>
      <c r="F4" s="187" t="s">
        <v>12</v>
      </c>
      <c r="G4" s="185" t="s">
        <v>14</v>
      </c>
      <c r="H4" s="142" t="s">
        <v>15</v>
      </c>
      <c r="I4" s="183" t="s">
        <v>36</v>
      </c>
      <c r="J4" s="155" t="s">
        <v>28</v>
      </c>
      <c r="K4" s="204" t="s">
        <v>2</v>
      </c>
      <c r="L4" s="176" t="s">
        <v>3</v>
      </c>
      <c r="M4" s="176" t="s">
        <v>4</v>
      </c>
      <c r="N4" s="176" t="s">
        <v>11</v>
      </c>
      <c r="O4" s="187" t="s">
        <v>12</v>
      </c>
      <c r="P4" s="185" t="s">
        <v>14</v>
      </c>
      <c r="Q4" s="142" t="s">
        <v>15</v>
      </c>
      <c r="R4" s="183" t="s">
        <v>36</v>
      </c>
    </row>
    <row r="5" spans="1:18" ht="13.5" customHeight="1" thickBot="1">
      <c r="A5" s="156"/>
      <c r="B5" s="174" t="s">
        <v>2</v>
      </c>
      <c r="C5" s="177" t="s">
        <v>3</v>
      </c>
      <c r="D5" s="200" t="s">
        <v>4</v>
      </c>
      <c r="E5" s="177" t="s">
        <v>11</v>
      </c>
      <c r="F5" s="177" t="s">
        <v>12</v>
      </c>
      <c r="G5" s="186"/>
      <c r="H5" s="157"/>
      <c r="I5" s="184" t="s">
        <v>13</v>
      </c>
      <c r="J5" s="156"/>
      <c r="K5" s="205" t="s">
        <v>2</v>
      </c>
      <c r="L5" s="177" t="s">
        <v>3</v>
      </c>
      <c r="M5" s="177" t="s">
        <v>4</v>
      </c>
      <c r="N5" s="177" t="s">
        <v>11</v>
      </c>
      <c r="O5" s="177" t="s">
        <v>12</v>
      </c>
      <c r="P5" s="186"/>
      <c r="Q5" s="157"/>
      <c r="R5" s="184" t="s">
        <v>13</v>
      </c>
    </row>
    <row r="6" spans="1:18" ht="12.75" customHeight="1">
      <c r="A6" s="168">
        <v>1</v>
      </c>
      <c r="B6" s="149">
        <v>1</v>
      </c>
      <c r="C6" s="151" t="str">
        <f>VLOOKUP(B6,пр.взв.!B7:E38,2,FALSE)</f>
        <v>VASILCHUK Ivan</v>
      </c>
      <c r="D6" s="152" t="str">
        <f>VLOOKUP(B6,пр.взв.!B7:F38,3,FALSE)</f>
        <v>1984, msic</v>
      </c>
      <c r="E6" s="152" t="str">
        <f>VLOOKUP(B6,пр.взв.!B7:G38,4,FALSE)</f>
        <v>UKR</v>
      </c>
      <c r="F6" s="162"/>
      <c r="G6" s="167"/>
      <c r="H6" s="179"/>
      <c r="I6" s="160"/>
      <c r="J6" s="142">
        <v>5</v>
      </c>
      <c r="K6" s="149">
        <v>2</v>
      </c>
      <c r="L6" s="151" t="str">
        <f>VLOOKUP(K6,пр.взв.!B7:E38,2,FALSE)</f>
        <v>SHERALIEV Mansur</v>
      </c>
      <c r="M6" s="152" t="str">
        <f>VLOOKUP(K6,пр.взв.!B7:F38,3,FALSE)</f>
        <v>1983, ms</v>
      </c>
      <c r="N6" s="152" t="str">
        <f>VLOOKUP(K6,пр.взв.!B7:G38,4,FALSE)</f>
        <v>UZB</v>
      </c>
      <c r="O6" s="162"/>
      <c r="P6" s="167"/>
      <c r="Q6" s="179"/>
      <c r="R6" s="160"/>
    </row>
    <row r="7" spans="1:18" ht="12.75" customHeight="1">
      <c r="A7" s="169"/>
      <c r="B7" s="150"/>
      <c r="C7" s="146"/>
      <c r="D7" s="148"/>
      <c r="E7" s="148"/>
      <c r="F7" s="148"/>
      <c r="G7" s="148"/>
      <c r="H7" s="166"/>
      <c r="I7" s="172"/>
      <c r="J7" s="143"/>
      <c r="K7" s="150"/>
      <c r="L7" s="146"/>
      <c r="M7" s="148"/>
      <c r="N7" s="148"/>
      <c r="O7" s="148"/>
      <c r="P7" s="148"/>
      <c r="Q7" s="166"/>
      <c r="R7" s="172"/>
    </row>
    <row r="8" spans="1:18" ht="12.75" customHeight="1">
      <c r="A8" s="169"/>
      <c r="B8" s="150">
        <v>9</v>
      </c>
      <c r="C8" s="145" t="str">
        <f>VLOOKUP(B8,пр.взв.!B7:E38,2,FALSE)</f>
        <v>SATTOROV Abdulvakhob</v>
      </c>
      <c r="D8" s="147" t="str">
        <f>VLOOKUP(B8,пр.взв.!B7:F38,3,FALSE)</f>
        <v>1987, ms</v>
      </c>
      <c r="E8" s="147" t="str">
        <f>VLOOKUP(B8,пр.взв.!B7:G38,4,FALSE)</f>
        <v>TJK</v>
      </c>
      <c r="F8" s="161"/>
      <c r="G8" s="161"/>
      <c r="H8" s="158"/>
      <c r="I8" s="158"/>
      <c r="J8" s="143"/>
      <c r="K8" s="150">
        <v>10</v>
      </c>
      <c r="L8" s="145" t="str">
        <f>VLOOKUP(K8,пр.взв.!B7:E38,2,FALSE)</f>
        <v>GUSAROV Andrey</v>
      </c>
      <c r="M8" s="147" t="str">
        <f>VLOOKUP(K8,пр.взв.!B7:F38,3,FALSE)</f>
        <v>1988, ms</v>
      </c>
      <c r="N8" s="152" t="str">
        <f>VLOOKUP(K8,пр.взв.!B7:G40,4,FALSE)</f>
        <v>RUS-M</v>
      </c>
      <c r="O8" s="161"/>
      <c r="P8" s="161"/>
      <c r="Q8" s="158"/>
      <c r="R8" s="158"/>
    </row>
    <row r="9" spans="1:18" ht="13.5" customHeight="1" thickBot="1">
      <c r="A9" s="170"/>
      <c r="B9" s="193"/>
      <c r="C9" s="175"/>
      <c r="D9" s="181"/>
      <c r="E9" s="181"/>
      <c r="F9" s="182"/>
      <c r="G9" s="182"/>
      <c r="H9" s="159"/>
      <c r="I9" s="159"/>
      <c r="J9" s="157"/>
      <c r="K9" s="193"/>
      <c r="L9" s="175"/>
      <c r="M9" s="181"/>
      <c r="N9" s="148"/>
      <c r="O9" s="182"/>
      <c r="P9" s="182"/>
      <c r="Q9" s="159"/>
      <c r="R9" s="159"/>
    </row>
    <row r="10" spans="1:18" ht="12.75" customHeight="1">
      <c r="A10" s="168">
        <v>2</v>
      </c>
      <c r="B10" s="149">
        <v>5</v>
      </c>
      <c r="C10" s="196" t="str">
        <f>VLOOKUP(B10,пр.взв.!B7:E38,2,FALSE)</f>
        <v>OSIPENKO Viktor</v>
      </c>
      <c r="D10" s="171" t="str">
        <f>VLOOKUP(B10,пр.взв.!B7:F38,3,FALSE)</f>
        <v>1991, ms</v>
      </c>
      <c r="E10" s="171" t="str">
        <f>VLOOKUP(B10,пр.взв.!B7:G38,4,FALSE)</f>
        <v>RUS</v>
      </c>
      <c r="F10" s="163"/>
      <c r="G10" s="164"/>
      <c r="H10" s="165"/>
      <c r="I10" s="171"/>
      <c r="J10" s="142">
        <v>6</v>
      </c>
      <c r="K10" s="149">
        <v>6</v>
      </c>
      <c r="L10" s="196" t="str">
        <f>VLOOKUP(K10,пр.взв.!B7:E38,2,FALSE)</f>
        <v>GULYAEV Artem</v>
      </c>
      <c r="M10" s="171" t="str">
        <f>VLOOKUP(K10,пр.взв.!B7:F38,3,FALSE)</f>
        <v>1992, ms</v>
      </c>
      <c r="N10" s="171" t="str">
        <f>VLOOKUP(K10,пр.взв.!B7:G42,4,FALSE)</f>
        <v>UKR</v>
      </c>
      <c r="O10" s="163" t="s">
        <v>85</v>
      </c>
      <c r="P10" s="164"/>
      <c r="Q10" s="165"/>
      <c r="R10" s="171"/>
    </row>
    <row r="11" spans="1:18" ht="12.75" customHeight="1">
      <c r="A11" s="169"/>
      <c r="B11" s="150"/>
      <c r="C11" s="146"/>
      <c r="D11" s="148"/>
      <c r="E11" s="148"/>
      <c r="F11" s="148"/>
      <c r="G11" s="148"/>
      <c r="H11" s="166"/>
      <c r="I11" s="172"/>
      <c r="J11" s="143"/>
      <c r="K11" s="150"/>
      <c r="L11" s="146"/>
      <c r="M11" s="148"/>
      <c r="N11" s="148"/>
      <c r="O11" s="148"/>
      <c r="P11" s="148"/>
      <c r="Q11" s="166"/>
      <c r="R11" s="172"/>
    </row>
    <row r="12" spans="1:18" ht="12.75" customHeight="1">
      <c r="A12" s="169"/>
      <c r="B12" s="150">
        <v>13</v>
      </c>
      <c r="C12" s="145" t="str">
        <f>VLOOKUP(B12,пр.взв.!B7:E38,2,FALSE)</f>
        <v>GRIGORYAN David</v>
      </c>
      <c r="D12" s="147" t="str">
        <f>VLOOKUP(B12,пр.взв.!B7:F38,3,FALSE)</f>
        <v>1990, ms</v>
      </c>
      <c r="E12" s="147" t="str">
        <f>VLOOKUP(B12,пр.взв.!B7:G38,4,FALSE)</f>
        <v>ARM</v>
      </c>
      <c r="F12" s="161"/>
      <c r="G12" s="161"/>
      <c r="H12" s="158"/>
      <c r="I12" s="158"/>
      <c r="J12" s="143"/>
      <c r="K12" s="150">
        <v>14</v>
      </c>
      <c r="L12" s="189">
        <f>VLOOKUP(K12,пр.взв.!B7:E38,2,FALSE)</f>
        <v>0</v>
      </c>
      <c r="M12" s="191">
        <f>VLOOKUP(K12,пр.взв.!B7:F38,3,FALSE)</f>
        <v>0</v>
      </c>
      <c r="N12" s="191">
        <f>VLOOKUP(K12,пр.взв.!B7:G44,4,FALSE)</f>
        <v>0</v>
      </c>
      <c r="O12" s="161"/>
      <c r="P12" s="161"/>
      <c r="Q12" s="158"/>
      <c r="R12" s="158"/>
    </row>
    <row r="13" spans="1:18" ht="12.75" customHeight="1" thickBot="1">
      <c r="A13" s="170"/>
      <c r="B13" s="193"/>
      <c r="C13" s="175"/>
      <c r="D13" s="181"/>
      <c r="E13" s="181"/>
      <c r="F13" s="182"/>
      <c r="G13" s="182"/>
      <c r="H13" s="159"/>
      <c r="I13" s="159"/>
      <c r="J13" s="157"/>
      <c r="K13" s="193"/>
      <c r="L13" s="197"/>
      <c r="M13" s="198"/>
      <c r="N13" s="198"/>
      <c r="O13" s="182"/>
      <c r="P13" s="182"/>
      <c r="Q13" s="159"/>
      <c r="R13" s="159"/>
    </row>
    <row r="14" spans="1:18" ht="12.75" customHeight="1">
      <c r="A14" s="168">
        <v>3</v>
      </c>
      <c r="B14" s="149">
        <v>3</v>
      </c>
      <c r="C14" s="151" t="str">
        <f>VLOOKUP(B14,пр.взв.!B7:E38,2,FALSE)</f>
        <v>DANIYAROV Erkin</v>
      </c>
      <c r="D14" s="152" t="str">
        <f>VLOOKUP(B14,пр.взв.!B7:F38,3,FALSE)</f>
        <v>1990, msic</v>
      </c>
      <c r="E14" s="152" t="str">
        <f>VLOOKUP(B14,пр.взв.!B7:G38,4,FALSE)</f>
        <v>UZB</v>
      </c>
      <c r="F14" s="162"/>
      <c r="G14" s="167"/>
      <c r="H14" s="179"/>
      <c r="I14" s="160"/>
      <c r="J14" s="142">
        <v>7</v>
      </c>
      <c r="K14" s="149">
        <v>4</v>
      </c>
      <c r="L14" s="151" t="str">
        <f>VLOOKUP(K14,пр.взв.!B7:E38,2,FALSE)</f>
        <v>KHUSENOV Akhmed</v>
      </c>
      <c r="M14" s="152" t="str">
        <f>VLOOKUP(K14,пр.взв.!B7:F38,3,FALSE)</f>
        <v>1992, cms</v>
      </c>
      <c r="N14" s="171" t="str">
        <f>VLOOKUP(K14,пр.взв.!B7:G46,4,FALSE)</f>
        <v>TJK</v>
      </c>
      <c r="O14" s="162"/>
      <c r="P14" s="167"/>
      <c r="Q14" s="179"/>
      <c r="R14" s="160"/>
    </row>
    <row r="15" spans="1:18" ht="12.75" customHeight="1">
      <c r="A15" s="169"/>
      <c r="B15" s="150"/>
      <c r="C15" s="146"/>
      <c r="D15" s="148"/>
      <c r="E15" s="148"/>
      <c r="F15" s="148"/>
      <c r="G15" s="148"/>
      <c r="H15" s="166"/>
      <c r="I15" s="172"/>
      <c r="J15" s="143"/>
      <c r="K15" s="150"/>
      <c r="L15" s="146"/>
      <c r="M15" s="148"/>
      <c r="N15" s="148"/>
      <c r="O15" s="148"/>
      <c r="P15" s="148"/>
      <c r="Q15" s="166"/>
      <c r="R15" s="172"/>
    </row>
    <row r="16" spans="1:18" ht="12.75" customHeight="1">
      <c r="A16" s="169"/>
      <c r="B16" s="150">
        <v>11</v>
      </c>
      <c r="C16" s="145" t="str">
        <f>пр.взв.!C13</f>
        <v>ORLOV Ivan</v>
      </c>
      <c r="D16" s="145" t="str">
        <f>пр.взв.!D13</f>
        <v>1985, ms</v>
      </c>
      <c r="E16" s="145" t="str">
        <f>пр.взв.!E13</f>
        <v>RUS</v>
      </c>
      <c r="F16" s="161"/>
      <c r="G16" s="161"/>
      <c r="H16" s="158"/>
      <c r="I16" s="158"/>
      <c r="J16" s="143"/>
      <c r="K16" s="150">
        <v>12</v>
      </c>
      <c r="L16" s="145" t="str">
        <f>VLOOKUP(K16,пр.взв.!B7:E38,2,FALSE)</f>
        <v>LONDAREV Valadimir</v>
      </c>
      <c r="M16" s="147" t="str">
        <f>VLOOKUP(K16,пр.взв.!B7:F38,3,FALSE)</f>
        <v>1993, cms</v>
      </c>
      <c r="N16" s="147" t="str">
        <f>VLOOKUP(K16,пр.взв.!B7:G48,4,FALSE)</f>
        <v>RUS</v>
      </c>
      <c r="O16" s="161"/>
      <c r="P16" s="161"/>
      <c r="Q16" s="158"/>
      <c r="R16" s="158"/>
    </row>
    <row r="17" spans="1:18" ht="13.5" customHeight="1" thickBot="1">
      <c r="A17" s="170"/>
      <c r="B17" s="193"/>
      <c r="C17" s="175"/>
      <c r="D17" s="175"/>
      <c r="E17" s="175"/>
      <c r="F17" s="182"/>
      <c r="G17" s="182"/>
      <c r="H17" s="159"/>
      <c r="I17" s="159"/>
      <c r="J17" s="157"/>
      <c r="K17" s="193"/>
      <c r="L17" s="175"/>
      <c r="M17" s="181"/>
      <c r="N17" s="181"/>
      <c r="O17" s="182"/>
      <c r="P17" s="182"/>
      <c r="Q17" s="159"/>
      <c r="R17" s="159"/>
    </row>
    <row r="18" spans="1:18" ht="12.75" customHeight="1">
      <c r="A18" s="168">
        <v>4</v>
      </c>
      <c r="B18" s="149">
        <v>7</v>
      </c>
      <c r="C18" s="151" t="str">
        <f>VLOOKUP(B18,пр.взв.!B15:E30,2,FALSE)</f>
        <v>STSEPANKOU Aliaksei</v>
      </c>
      <c r="D18" s="152" t="str">
        <f>VLOOKUP(B18,пр.взв.!B15:F30,3,FALSE)</f>
        <v>1986, msic</v>
      </c>
      <c r="E18" s="152" t="str">
        <f>VLOOKUP(B18,пр.взв.!B15:G30,4,FALSE)</f>
        <v>BLR</v>
      </c>
      <c r="F18" s="148" t="s">
        <v>85</v>
      </c>
      <c r="G18" s="188"/>
      <c r="H18" s="166"/>
      <c r="I18" s="147"/>
      <c r="J18" s="142">
        <v>8</v>
      </c>
      <c r="K18" s="149">
        <v>8</v>
      </c>
      <c r="L18" s="151" t="str">
        <f>VLOOKUP(K18,пр.взв.!B7:E38,2,FALSE)</f>
        <v>KAZUSIONAK Andrey</v>
      </c>
      <c r="M18" s="152" t="str">
        <f>VLOOKUP(K18,пр.взв.!B7:F38,3,FALSE)</f>
        <v>1984, msic</v>
      </c>
      <c r="N18" s="171" t="str">
        <f>VLOOKUP(K18,пр.взв.!B7:G50,4,FALSE)</f>
        <v>BLR</v>
      </c>
      <c r="O18" s="148" t="s">
        <v>85</v>
      </c>
      <c r="P18" s="188"/>
      <c r="Q18" s="166"/>
      <c r="R18" s="147"/>
    </row>
    <row r="19" spans="1:18" ht="12.75" customHeight="1">
      <c r="A19" s="169"/>
      <c r="B19" s="150"/>
      <c r="C19" s="146"/>
      <c r="D19" s="148"/>
      <c r="E19" s="148"/>
      <c r="F19" s="148"/>
      <c r="G19" s="148"/>
      <c r="H19" s="166"/>
      <c r="I19" s="172"/>
      <c r="J19" s="143"/>
      <c r="K19" s="150"/>
      <c r="L19" s="146"/>
      <c r="M19" s="148"/>
      <c r="N19" s="148"/>
      <c r="O19" s="148"/>
      <c r="P19" s="148"/>
      <c r="Q19" s="166"/>
      <c r="R19" s="172"/>
    </row>
    <row r="20" spans="1:18" ht="12.75" customHeight="1">
      <c r="A20" s="169"/>
      <c r="B20" s="150">
        <v>15</v>
      </c>
      <c r="C20" s="189">
        <f>VLOOKUP(B20,пр.взв.!B7:E38,2,FALSE)</f>
        <v>0</v>
      </c>
      <c r="D20" s="191">
        <f>VLOOKUP(B20,пр.взв.!B7:F38,3,FALSE)</f>
        <v>0</v>
      </c>
      <c r="E20" s="191">
        <f>VLOOKUP(B20,пр.взв.!B7:G38,4,FALSE)</f>
        <v>0</v>
      </c>
      <c r="F20" s="194"/>
      <c r="G20" s="161"/>
      <c r="H20" s="158"/>
      <c r="I20" s="158"/>
      <c r="J20" s="143"/>
      <c r="K20" s="150">
        <v>16</v>
      </c>
      <c r="L20" s="189">
        <f>VLOOKUP(K20,пр.взв.!B7:E38,2,FALSE)</f>
        <v>0</v>
      </c>
      <c r="M20" s="191">
        <f>VLOOKUP(K20,пр.взв.!B7:F38,3,FALSE)</f>
        <v>0</v>
      </c>
      <c r="N20" s="191">
        <f>VLOOKUP(K20,пр.взв.!B7:G52,4,FALSE)</f>
        <v>0</v>
      </c>
      <c r="O20" s="161"/>
      <c r="P20" s="161"/>
      <c r="Q20" s="158"/>
      <c r="R20" s="158"/>
    </row>
    <row r="21" spans="1:18" ht="12.75" customHeight="1">
      <c r="A21" s="178"/>
      <c r="B21" s="150"/>
      <c r="C21" s="190"/>
      <c r="D21" s="192"/>
      <c r="E21" s="192"/>
      <c r="F21" s="195"/>
      <c r="G21" s="162"/>
      <c r="H21" s="160"/>
      <c r="I21" s="160"/>
      <c r="J21" s="144"/>
      <c r="K21" s="150"/>
      <c r="L21" s="190"/>
      <c r="M21" s="192"/>
      <c r="N21" s="192"/>
      <c r="O21" s="162"/>
      <c r="P21" s="162"/>
      <c r="Q21" s="160"/>
      <c r="R21" s="160"/>
    </row>
    <row r="22" spans="1:18" ht="22.5" customHeight="1">
      <c r="A22" s="108"/>
      <c r="B22" s="202"/>
      <c r="C22" s="203"/>
      <c r="D22" s="203"/>
      <c r="E22" s="203"/>
      <c r="F22" s="203"/>
      <c r="G22" s="203"/>
      <c r="H22" s="203"/>
      <c r="I22" s="203"/>
      <c r="J22" s="108"/>
      <c r="K22" s="202"/>
      <c r="L22" s="203"/>
      <c r="M22" s="203"/>
      <c r="N22" s="203"/>
      <c r="O22" s="203"/>
      <c r="P22" s="203"/>
      <c r="Q22" s="203"/>
      <c r="R22" s="203"/>
    </row>
    <row r="23" spans="1:18" ht="16.5" thickBot="1">
      <c r="A23" s="108"/>
      <c r="B23" s="75" t="s">
        <v>19</v>
      </c>
      <c r="C23" s="76" t="s">
        <v>30</v>
      </c>
      <c r="D23" s="77" t="s">
        <v>25</v>
      </c>
      <c r="E23" s="78"/>
      <c r="F23" s="75" t="str">
        <f>F3</f>
        <v>M</v>
      </c>
      <c r="G23" s="210" t="str">
        <f>G3</f>
        <v>90 kg</v>
      </c>
      <c r="H23" s="210"/>
      <c r="I23" s="78"/>
      <c r="J23" s="108"/>
      <c r="K23" s="75" t="s">
        <v>26</v>
      </c>
      <c r="L23" s="76" t="s">
        <v>30</v>
      </c>
      <c r="M23" s="77" t="s">
        <v>25</v>
      </c>
      <c r="N23" s="78"/>
      <c r="O23" s="75" t="str">
        <f>F3</f>
        <v>M</v>
      </c>
      <c r="P23" s="210" t="str">
        <f>P3</f>
        <v>90 kg</v>
      </c>
      <c r="Q23" s="210"/>
      <c r="R23" s="78"/>
    </row>
    <row r="24" spans="1:18" ht="12.75" customHeight="1">
      <c r="A24" s="155" t="s">
        <v>28</v>
      </c>
      <c r="B24" s="173" t="s">
        <v>2</v>
      </c>
      <c r="C24" s="176" t="s">
        <v>3</v>
      </c>
      <c r="D24" s="199" t="s">
        <v>4</v>
      </c>
      <c r="E24" s="176" t="s">
        <v>11</v>
      </c>
      <c r="F24" s="187" t="s">
        <v>12</v>
      </c>
      <c r="G24" s="185" t="s">
        <v>14</v>
      </c>
      <c r="H24" s="142" t="s">
        <v>15</v>
      </c>
      <c r="I24" s="183" t="s">
        <v>36</v>
      </c>
      <c r="J24" s="155" t="s">
        <v>28</v>
      </c>
      <c r="K24" s="173" t="s">
        <v>2</v>
      </c>
      <c r="L24" s="176" t="s">
        <v>3</v>
      </c>
      <c r="M24" s="176" t="s">
        <v>4</v>
      </c>
      <c r="N24" s="176" t="s">
        <v>11</v>
      </c>
      <c r="O24" s="187" t="s">
        <v>12</v>
      </c>
      <c r="P24" s="185" t="s">
        <v>14</v>
      </c>
      <c r="Q24" s="142" t="s">
        <v>15</v>
      </c>
      <c r="R24" s="183" t="s">
        <v>36</v>
      </c>
    </row>
    <row r="25" spans="1:18" ht="13.5" customHeight="1" thickBot="1">
      <c r="A25" s="156"/>
      <c r="B25" s="174" t="s">
        <v>2</v>
      </c>
      <c r="C25" s="177" t="s">
        <v>3</v>
      </c>
      <c r="D25" s="200" t="s">
        <v>4</v>
      </c>
      <c r="E25" s="177" t="s">
        <v>11</v>
      </c>
      <c r="F25" s="177" t="s">
        <v>12</v>
      </c>
      <c r="G25" s="186"/>
      <c r="H25" s="157"/>
      <c r="I25" s="184" t="s">
        <v>13</v>
      </c>
      <c r="J25" s="156"/>
      <c r="K25" s="174" t="s">
        <v>2</v>
      </c>
      <c r="L25" s="177" t="s">
        <v>3</v>
      </c>
      <c r="M25" s="177" t="s">
        <v>4</v>
      </c>
      <c r="N25" s="177" t="s">
        <v>11</v>
      </c>
      <c r="O25" s="177" t="s">
        <v>12</v>
      </c>
      <c r="P25" s="186"/>
      <c r="Q25" s="157"/>
      <c r="R25" s="184" t="s">
        <v>13</v>
      </c>
    </row>
    <row r="26" spans="1:18" ht="12.75" customHeight="1">
      <c r="A26" s="142">
        <v>9</v>
      </c>
      <c r="B26" s="154">
        <f>пр.хода!G7</f>
        <v>1</v>
      </c>
      <c r="C26" s="151" t="str">
        <f>VLOOKUP(B26,пр.взв.!B7:E38,2,FALSE)</f>
        <v>VASILCHUK Ivan</v>
      </c>
      <c r="D26" s="152" t="str">
        <f>VLOOKUP(B26,пр.взв.!B7:F50,3,FALSE)</f>
        <v>1984, msic</v>
      </c>
      <c r="E26" s="152" t="str">
        <f>VLOOKUP(B26,пр.взв.!B7:G50,4,FALSE)</f>
        <v>UKR</v>
      </c>
      <c r="F26" s="162"/>
      <c r="G26" s="167"/>
      <c r="H26" s="179"/>
      <c r="I26" s="160"/>
      <c r="J26" s="142">
        <v>11</v>
      </c>
      <c r="K26" s="154">
        <f>пр.хода!G25</f>
        <v>10</v>
      </c>
      <c r="L26" s="151" t="str">
        <f>VLOOKUP(K26,пр.взв.!B7:E50,2,FALSE)</f>
        <v>GUSAROV Andrey</v>
      </c>
      <c r="M26" s="152" t="str">
        <f>VLOOKUP(K26,пр.взв.!B7:F50,3,FALSE)</f>
        <v>1988, ms</v>
      </c>
      <c r="N26" s="171" t="str">
        <f>VLOOKUP(K26,пр.взв.!B7:G58,4,FALSE)</f>
        <v>RUS-M</v>
      </c>
      <c r="O26" s="162"/>
      <c r="P26" s="167"/>
      <c r="Q26" s="179"/>
      <c r="R26" s="160"/>
    </row>
    <row r="27" spans="1:18" ht="12.75" customHeight="1">
      <c r="A27" s="143"/>
      <c r="B27" s="150"/>
      <c r="C27" s="146"/>
      <c r="D27" s="148"/>
      <c r="E27" s="148"/>
      <c r="F27" s="148"/>
      <c r="G27" s="148"/>
      <c r="H27" s="166"/>
      <c r="I27" s="172"/>
      <c r="J27" s="143"/>
      <c r="K27" s="150"/>
      <c r="L27" s="146"/>
      <c r="M27" s="148"/>
      <c r="N27" s="148"/>
      <c r="O27" s="148"/>
      <c r="P27" s="148"/>
      <c r="Q27" s="166"/>
      <c r="R27" s="172"/>
    </row>
    <row r="28" spans="1:18" ht="12.75" customHeight="1">
      <c r="A28" s="143"/>
      <c r="B28" s="153">
        <f>пр.хода!G11</f>
        <v>5</v>
      </c>
      <c r="C28" s="145" t="str">
        <f>VLOOKUP(B28,пр.взв.!B7:E38,2,FALSE)</f>
        <v>OSIPENKO Viktor</v>
      </c>
      <c r="D28" s="147" t="str">
        <f>VLOOKUP(B28,пр.взв.!B7:F42,3,FALSE)</f>
        <v>1991, ms</v>
      </c>
      <c r="E28" s="147" t="str">
        <f>VLOOKUP(B28,пр.взв.!B7:G42,4,FALSE)</f>
        <v>RUS</v>
      </c>
      <c r="F28" s="161"/>
      <c r="G28" s="161"/>
      <c r="H28" s="158"/>
      <c r="I28" s="158"/>
      <c r="J28" s="143"/>
      <c r="K28" s="153">
        <f>пр.хода!G29</f>
        <v>6</v>
      </c>
      <c r="L28" s="145" t="str">
        <f>VLOOKUP(K28,пр.взв.!B7:E50,2,FALSE)</f>
        <v>GULYAEV Artem</v>
      </c>
      <c r="M28" s="147" t="str">
        <f>VLOOKUP(K28,пр.взв.!B7:F50,3,FALSE)</f>
        <v>1992, ms</v>
      </c>
      <c r="N28" s="147" t="str">
        <f>VLOOKUP(K28,пр.взв.!B7:G60,4,FALSE)</f>
        <v>UKR</v>
      </c>
      <c r="O28" s="161"/>
      <c r="P28" s="161"/>
      <c r="Q28" s="158"/>
      <c r="R28" s="158"/>
    </row>
    <row r="29" spans="1:18" ht="13.5" customHeight="1" thickBot="1">
      <c r="A29" s="157"/>
      <c r="B29" s="180"/>
      <c r="C29" s="175"/>
      <c r="D29" s="181"/>
      <c r="E29" s="181"/>
      <c r="F29" s="182"/>
      <c r="G29" s="182"/>
      <c r="H29" s="159"/>
      <c r="I29" s="159"/>
      <c r="J29" s="157"/>
      <c r="K29" s="180"/>
      <c r="L29" s="175"/>
      <c r="M29" s="181"/>
      <c r="N29" s="181"/>
      <c r="O29" s="182"/>
      <c r="P29" s="182"/>
      <c r="Q29" s="159"/>
      <c r="R29" s="159"/>
    </row>
    <row r="30" spans="1:18" ht="12.75" customHeight="1">
      <c r="A30" s="142">
        <v>10</v>
      </c>
      <c r="B30" s="149">
        <f>пр.хода!G15</f>
        <v>11</v>
      </c>
      <c r="C30" s="151" t="str">
        <f>VLOOKUP(B30,пр.взв.!B7:E38,2,FALSE)</f>
        <v>ORLOV Ivan</v>
      </c>
      <c r="D30" s="152" t="str">
        <f>VLOOKUP(B30,пр.взв.!B7:F42,3,FALSE)</f>
        <v>1985, ms</v>
      </c>
      <c r="E30" s="152" t="str">
        <f>VLOOKUP(B30,пр.взв.!B7:G42,4,FALSE)</f>
        <v>RUS</v>
      </c>
      <c r="F30" s="163"/>
      <c r="G30" s="164"/>
      <c r="H30" s="165"/>
      <c r="I30" s="171"/>
      <c r="J30" s="142">
        <v>12</v>
      </c>
      <c r="K30" s="149">
        <f>пр.хода!G33</f>
        <v>12</v>
      </c>
      <c r="L30" s="151" t="str">
        <f>VLOOKUP(K30,пр.взв.!B7:E50,2,FALSE)</f>
        <v>LONDAREV Valadimir</v>
      </c>
      <c r="M30" s="152" t="str">
        <f>VLOOKUP(K30,пр.взв.!B7:F50,3,FALSE)</f>
        <v>1993, cms</v>
      </c>
      <c r="N30" s="171" t="str">
        <f>VLOOKUP(K30,пр.взв.!B7:G62,4,FALSE)</f>
        <v>RUS</v>
      </c>
      <c r="O30" s="163"/>
      <c r="P30" s="164"/>
      <c r="Q30" s="165"/>
      <c r="R30" s="171"/>
    </row>
    <row r="31" spans="1:18" ht="12.75" customHeight="1">
      <c r="A31" s="143"/>
      <c r="B31" s="150"/>
      <c r="C31" s="146"/>
      <c r="D31" s="148"/>
      <c r="E31" s="148"/>
      <c r="F31" s="148"/>
      <c r="G31" s="148"/>
      <c r="H31" s="166"/>
      <c r="I31" s="172"/>
      <c r="J31" s="143"/>
      <c r="K31" s="150"/>
      <c r="L31" s="146"/>
      <c r="M31" s="148"/>
      <c r="N31" s="148"/>
      <c r="O31" s="148"/>
      <c r="P31" s="148"/>
      <c r="Q31" s="166"/>
      <c r="R31" s="172"/>
    </row>
    <row r="32" spans="1:18" ht="12.75" customHeight="1">
      <c r="A32" s="143"/>
      <c r="B32" s="153">
        <f>пр.хода!G19</f>
        <v>7</v>
      </c>
      <c r="C32" s="145" t="str">
        <f>VLOOKUP(B32,пр.взв.!B7:E38,2,FALSE)</f>
        <v>STSEPANKOU Aliaksei</v>
      </c>
      <c r="D32" s="147" t="str">
        <f>VLOOKUP(B32,пр.взв.!B7:F50,3,FALSE)</f>
        <v>1986, msic</v>
      </c>
      <c r="E32" s="147" t="str">
        <f>VLOOKUP(B32,пр.взв.!B7:G50,4,FALSE)</f>
        <v>BLR</v>
      </c>
      <c r="F32" s="161"/>
      <c r="G32" s="161"/>
      <c r="H32" s="158"/>
      <c r="I32" s="158"/>
      <c r="J32" s="143"/>
      <c r="K32" s="153">
        <f>пр.хода!G37</f>
        <v>8</v>
      </c>
      <c r="L32" s="145" t="str">
        <f>VLOOKUP(K32,пр.взв.!B7:E50,2,FALSE)</f>
        <v>KAZUSIONAK Andrey</v>
      </c>
      <c r="M32" s="147" t="str">
        <f>VLOOKUP(K32,пр.взв.!B7:F50,3,FALSE)</f>
        <v>1984, msic</v>
      </c>
      <c r="N32" s="147" t="str">
        <f>VLOOKUP(K32,пр.взв.!B7:G64,4,FALSE)</f>
        <v>BLR</v>
      </c>
      <c r="O32" s="161"/>
      <c r="P32" s="161"/>
      <c r="Q32" s="158"/>
      <c r="R32" s="158"/>
    </row>
    <row r="33" spans="1:18" ht="12.75" customHeight="1">
      <c r="A33" s="144"/>
      <c r="B33" s="154"/>
      <c r="C33" s="146"/>
      <c r="D33" s="148"/>
      <c r="E33" s="148"/>
      <c r="F33" s="162"/>
      <c r="G33" s="162"/>
      <c r="H33" s="160"/>
      <c r="I33" s="160"/>
      <c r="J33" s="144"/>
      <c r="K33" s="154"/>
      <c r="L33" s="146"/>
      <c r="M33" s="148"/>
      <c r="N33" s="148"/>
      <c r="O33" s="162"/>
      <c r="P33" s="162"/>
      <c r="Q33" s="160"/>
      <c r="R33" s="160"/>
    </row>
    <row r="34" spans="1:18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8" ht="15.75">
      <c r="A35" s="108"/>
      <c r="B35" s="108"/>
      <c r="C35" s="211" t="s">
        <v>29</v>
      </c>
      <c r="D35" s="211"/>
      <c r="E35" s="211"/>
      <c r="F35" s="211"/>
      <c r="G35" s="211"/>
      <c r="H35" s="211"/>
      <c r="I35" s="211"/>
      <c r="J35" s="108"/>
      <c r="K35" s="108"/>
      <c r="L35" s="211" t="s">
        <v>29</v>
      </c>
      <c r="M35" s="211"/>
      <c r="N35" s="211"/>
      <c r="O35" s="211"/>
      <c r="P35" s="211"/>
      <c r="Q35" s="211"/>
      <c r="R35" s="211"/>
    </row>
    <row r="36" spans="1:18" ht="16.5" thickBot="1">
      <c r="A36" s="108"/>
      <c r="B36" s="75" t="s">
        <v>19</v>
      </c>
      <c r="C36" s="109"/>
      <c r="D36" s="109"/>
      <c r="E36" s="109"/>
      <c r="F36" s="75" t="str">
        <f>F23</f>
        <v>M</v>
      </c>
      <c r="G36" s="210" t="str">
        <f>G23</f>
        <v>90 kg</v>
      </c>
      <c r="H36" s="210"/>
      <c r="I36" s="109"/>
      <c r="J36" s="108"/>
      <c r="K36" s="75" t="s">
        <v>26</v>
      </c>
      <c r="L36" s="109"/>
      <c r="M36" s="109"/>
      <c r="N36" s="109"/>
      <c r="O36" s="75" t="str">
        <f>F36</f>
        <v>M</v>
      </c>
      <c r="P36" s="210" t="str">
        <f>P23</f>
        <v>90 kg</v>
      </c>
      <c r="Q36" s="210"/>
      <c r="R36" s="109"/>
    </row>
    <row r="37" spans="1:18" ht="12.75" customHeight="1">
      <c r="A37" s="155" t="s">
        <v>28</v>
      </c>
      <c r="B37" s="149" t="s">
        <v>2</v>
      </c>
      <c r="C37" s="176" t="s">
        <v>3</v>
      </c>
      <c r="D37" s="199" t="s">
        <v>4</v>
      </c>
      <c r="E37" s="176" t="s">
        <v>11</v>
      </c>
      <c r="F37" s="187" t="s">
        <v>12</v>
      </c>
      <c r="G37" s="185" t="s">
        <v>14</v>
      </c>
      <c r="H37" s="142" t="s">
        <v>15</v>
      </c>
      <c r="I37" s="183" t="s">
        <v>36</v>
      </c>
      <c r="J37" s="155" t="s">
        <v>28</v>
      </c>
      <c r="K37" s="149" t="s">
        <v>2</v>
      </c>
      <c r="L37" s="176" t="s">
        <v>3</v>
      </c>
      <c r="M37" s="176" t="s">
        <v>4</v>
      </c>
      <c r="N37" s="176" t="s">
        <v>11</v>
      </c>
      <c r="O37" s="187" t="s">
        <v>12</v>
      </c>
      <c r="P37" s="185" t="s">
        <v>14</v>
      </c>
      <c r="Q37" s="142" t="s">
        <v>15</v>
      </c>
      <c r="R37" s="183" t="s">
        <v>36</v>
      </c>
    </row>
    <row r="38" spans="1:18" ht="13.5" customHeight="1" thickBot="1">
      <c r="A38" s="156"/>
      <c r="B38" s="193" t="s">
        <v>2</v>
      </c>
      <c r="C38" s="177" t="s">
        <v>3</v>
      </c>
      <c r="D38" s="200" t="s">
        <v>4</v>
      </c>
      <c r="E38" s="177" t="s">
        <v>11</v>
      </c>
      <c r="F38" s="177" t="s">
        <v>12</v>
      </c>
      <c r="G38" s="186"/>
      <c r="H38" s="157"/>
      <c r="I38" s="184" t="s">
        <v>13</v>
      </c>
      <c r="J38" s="156"/>
      <c r="K38" s="193" t="s">
        <v>2</v>
      </c>
      <c r="L38" s="177" t="s">
        <v>3</v>
      </c>
      <c r="M38" s="177" t="s">
        <v>4</v>
      </c>
      <c r="N38" s="177" t="s">
        <v>11</v>
      </c>
      <c r="O38" s="177" t="s">
        <v>12</v>
      </c>
      <c r="P38" s="186"/>
      <c r="Q38" s="157"/>
      <c r="R38" s="184" t="s">
        <v>13</v>
      </c>
    </row>
    <row r="39" spans="1:18">
      <c r="A39" s="142">
        <v>13</v>
      </c>
      <c r="B39" s="149">
        <f>пр.хода!I9</f>
        <v>1</v>
      </c>
      <c r="C39" s="196" t="str">
        <f>VLOOKUP(B39,пр.взв.!B2:E51,2,FALSE)</f>
        <v>VASILCHUK Ivan</v>
      </c>
      <c r="D39" s="152" t="str">
        <f>VLOOKUP(B39,пр.взв.!B2:F63,3,FALSE)</f>
        <v>1984, msic</v>
      </c>
      <c r="E39" s="152" t="str">
        <f>VLOOKUP(B39,пр.взв.!B2:G63,4,FALSE)</f>
        <v>UKR</v>
      </c>
      <c r="F39" s="162"/>
      <c r="G39" s="167"/>
      <c r="H39" s="179"/>
      <c r="I39" s="160"/>
      <c r="J39" s="142">
        <v>14</v>
      </c>
      <c r="K39" s="149">
        <f>пр.хода!I27</f>
        <v>10</v>
      </c>
      <c r="L39" s="151" t="str">
        <f>VLOOKUP(K39,пр.взв.!B2:E63,2,FALSE)</f>
        <v>GUSAROV Andrey</v>
      </c>
      <c r="M39" s="152" t="str">
        <f>VLOOKUP(K39,пр.взв.!B2:F63,3,FALSE)</f>
        <v>1988, ms</v>
      </c>
      <c r="N39" s="171" t="str">
        <f>VLOOKUP(K39,пр.взв.!B2:G71,4,FALSE)</f>
        <v>RUS-M</v>
      </c>
      <c r="O39" s="162"/>
      <c r="P39" s="167"/>
      <c r="Q39" s="179"/>
      <c r="R39" s="160"/>
    </row>
    <row r="40" spans="1:18">
      <c r="A40" s="143"/>
      <c r="B40" s="150"/>
      <c r="C40" s="146"/>
      <c r="D40" s="148"/>
      <c r="E40" s="148"/>
      <c r="F40" s="148"/>
      <c r="G40" s="148"/>
      <c r="H40" s="166"/>
      <c r="I40" s="172"/>
      <c r="J40" s="143"/>
      <c r="K40" s="150"/>
      <c r="L40" s="146"/>
      <c r="M40" s="148"/>
      <c r="N40" s="148"/>
      <c r="O40" s="148"/>
      <c r="P40" s="148"/>
      <c r="Q40" s="166"/>
      <c r="R40" s="172"/>
    </row>
    <row r="41" spans="1:18">
      <c r="A41" s="143"/>
      <c r="B41" s="153">
        <f>пр.хода!I17</f>
        <v>7</v>
      </c>
      <c r="C41" s="145" t="str">
        <f>VLOOKUP(B41,пр.взв.!B2:E51,2,FALSE)</f>
        <v>STSEPANKOU Aliaksei</v>
      </c>
      <c r="D41" s="147" t="str">
        <f>VLOOKUP(B41,пр.взв.!B2:F55,3,FALSE)</f>
        <v>1986, msic</v>
      </c>
      <c r="E41" s="147" t="str">
        <f>VLOOKUP(B41,пр.взв.!B2:G55,4,FALSE)</f>
        <v>BLR</v>
      </c>
      <c r="F41" s="161"/>
      <c r="G41" s="161"/>
      <c r="H41" s="158"/>
      <c r="I41" s="158"/>
      <c r="J41" s="143"/>
      <c r="K41" s="153">
        <f>пр.хода!I35</f>
        <v>8</v>
      </c>
      <c r="L41" s="145" t="str">
        <f>VLOOKUP(K41,пр.взв.!B2:E63,2,FALSE)</f>
        <v>KAZUSIONAK Andrey</v>
      </c>
      <c r="M41" s="147" t="str">
        <f>VLOOKUP(K41,пр.взв.!B2:F63,3,FALSE)</f>
        <v>1984, msic</v>
      </c>
      <c r="N41" s="147" t="str">
        <f>VLOOKUP(K41,пр.взв.!B2:G73,4,FALSE)</f>
        <v>BLR</v>
      </c>
      <c r="O41" s="161"/>
      <c r="P41" s="161"/>
      <c r="Q41" s="158"/>
      <c r="R41" s="158"/>
    </row>
    <row r="42" spans="1:18" ht="13.5" thickBot="1">
      <c r="A42" s="157"/>
      <c r="B42" s="180"/>
      <c r="C42" s="175"/>
      <c r="D42" s="181"/>
      <c r="E42" s="181"/>
      <c r="F42" s="182"/>
      <c r="G42" s="182"/>
      <c r="H42" s="159"/>
      <c r="I42" s="159"/>
      <c r="J42" s="157"/>
      <c r="K42" s="180"/>
      <c r="L42" s="175"/>
      <c r="M42" s="181"/>
      <c r="N42" s="181"/>
      <c r="O42" s="162"/>
      <c r="P42" s="162"/>
      <c r="Q42" s="160"/>
      <c r="R42" s="160"/>
    </row>
    <row r="43" spans="1:18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1:18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1:18" ht="15.75">
      <c r="A45" s="206" t="s">
        <v>45</v>
      </c>
      <c r="B45" s="206"/>
      <c r="C45" s="206"/>
      <c r="D45" s="206"/>
      <c r="E45" s="206"/>
      <c r="F45" s="206"/>
      <c r="G45" s="206"/>
      <c r="H45" s="206"/>
      <c r="I45" s="206"/>
      <c r="J45" s="206" t="s">
        <v>45</v>
      </c>
      <c r="K45" s="206"/>
      <c r="L45" s="206"/>
      <c r="M45" s="206"/>
      <c r="N45" s="206"/>
      <c r="O45" s="206"/>
      <c r="P45" s="206"/>
      <c r="Q45" s="206"/>
      <c r="R45" s="206"/>
    </row>
    <row r="46" spans="1:18" ht="16.5" thickBot="1">
      <c r="A46" s="108"/>
      <c r="B46" s="75" t="s">
        <v>19</v>
      </c>
      <c r="C46" s="109"/>
      <c r="D46" s="109"/>
      <c r="E46" s="109"/>
      <c r="F46" s="75" t="str">
        <f>F36</f>
        <v>M</v>
      </c>
      <c r="G46" s="210" t="str">
        <f>G36</f>
        <v>90 kg</v>
      </c>
      <c r="H46" s="210"/>
      <c r="I46" s="109"/>
      <c r="J46" s="108"/>
      <c r="K46" s="75" t="s">
        <v>26</v>
      </c>
      <c r="L46" s="109"/>
      <c r="M46" s="109"/>
      <c r="N46" s="109"/>
      <c r="O46" s="75" t="str">
        <f>F46</f>
        <v>M</v>
      </c>
      <c r="P46" s="210" t="str">
        <f>P36</f>
        <v>90 kg</v>
      </c>
      <c r="Q46" s="210"/>
      <c r="R46" s="109"/>
    </row>
    <row r="47" spans="1:18" ht="12.75" customHeight="1">
      <c r="A47" s="207" t="s">
        <v>28</v>
      </c>
      <c r="B47" s="149" t="s">
        <v>2</v>
      </c>
      <c r="C47" s="176" t="s">
        <v>3</v>
      </c>
      <c r="D47" s="176" t="s">
        <v>4</v>
      </c>
      <c r="E47" s="176" t="s">
        <v>11</v>
      </c>
      <c r="F47" s="187"/>
      <c r="G47" s="185" t="s">
        <v>14</v>
      </c>
      <c r="H47" s="142" t="s">
        <v>15</v>
      </c>
      <c r="I47" s="183" t="s">
        <v>13</v>
      </c>
      <c r="J47" s="155" t="s">
        <v>28</v>
      </c>
      <c r="K47" s="149" t="s">
        <v>2</v>
      </c>
      <c r="L47" s="176" t="s">
        <v>3</v>
      </c>
      <c r="M47" s="176" t="s">
        <v>4</v>
      </c>
      <c r="N47" s="176" t="s">
        <v>11</v>
      </c>
      <c r="O47" s="187" t="s">
        <v>12</v>
      </c>
      <c r="P47" s="185" t="s">
        <v>14</v>
      </c>
      <c r="Q47" s="142" t="s">
        <v>15</v>
      </c>
      <c r="R47" s="183" t="s">
        <v>36</v>
      </c>
    </row>
    <row r="48" spans="1:18" ht="13.5" customHeight="1" thickBot="1">
      <c r="A48" s="208"/>
      <c r="B48" s="193" t="s">
        <v>2</v>
      </c>
      <c r="C48" s="177" t="s">
        <v>3</v>
      </c>
      <c r="D48" s="177" t="s">
        <v>4</v>
      </c>
      <c r="E48" s="177" t="s">
        <v>11</v>
      </c>
      <c r="F48" s="177" t="s">
        <v>12</v>
      </c>
      <c r="G48" s="186"/>
      <c r="H48" s="157"/>
      <c r="I48" s="184" t="s">
        <v>13</v>
      </c>
      <c r="J48" s="156"/>
      <c r="K48" s="193" t="s">
        <v>2</v>
      </c>
      <c r="L48" s="177" t="s">
        <v>3</v>
      </c>
      <c r="M48" s="177" t="s">
        <v>4</v>
      </c>
      <c r="N48" s="177" t="s">
        <v>11</v>
      </c>
      <c r="O48" s="177" t="s">
        <v>12</v>
      </c>
      <c r="P48" s="186"/>
      <c r="Q48" s="157"/>
      <c r="R48" s="184" t="s">
        <v>13</v>
      </c>
    </row>
    <row r="49" spans="1:18">
      <c r="A49" s="142">
        <v>15</v>
      </c>
      <c r="B49" s="149">
        <v>5</v>
      </c>
      <c r="C49" s="196" t="str">
        <f>VLOOKUP(B49,пр.взв.!B3:E61,2,FALSE)</f>
        <v>OSIPENKO Viktor</v>
      </c>
      <c r="D49" s="171" t="str">
        <f>VLOOKUP(B49,пр.взв.!B3:F73,3,FALSE)</f>
        <v>1991, ms</v>
      </c>
      <c r="E49" s="171" t="str">
        <f>VLOOKUP(B49,пр.взв.!B3:G73,4,FALSE)</f>
        <v>RUS</v>
      </c>
      <c r="F49" s="163"/>
      <c r="G49" s="164"/>
      <c r="H49" s="165"/>
      <c r="I49" s="209"/>
      <c r="J49" s="142">
        <v>16</v>
      </c>
      <c r="K49" s="149">
        <v>6</v>
      </c>
      <c r="L49" s="196" t="str">
        <f>VLOOKUP(K49,пр.взв.!B3:E73,2,FALSE)</f>
        <v>GULYAEV Artem</v>
      </c>
      <c r="M49" s="171" t="str">
        <f>VLOOKUP(K49,пр.взв.!B3:F73,3,FALSE)</f>
        <v>1992, ms</v>
      </c>
      <c r="N49" s="171" t="str">
        <f>VLOOKUP(K49,пр.взв.!B3:G81,4,FALSE)</f>
        <v>UKR</v>
      </c>
      <c r="O49" s="163"/>
      <c r="P49" s="164"/>
      <c r="Q49" s="165"/>
      <c r="R49" s="209"/>
    </row>
    <row r="50" spans="1:18">
      <c r="A50" s="143"/>
      <c r="B50" s="150"/>
      <c r="C50" s="146"/>
      <c r="D50" s="148"/>
      <c r="E50" s="148"/>
      <c r="F50" s="148"/>
      <c r="G50" s="148"/>
      <c r="H50" s="166"/>
      <c r="I50" s="172"/>
      <c r="J50" s="143"/>
      <c r="K50" s="150"/>
      <c r="L50" s="146"/>
      <c r="M50" s="148"/>
      <c r="N50" s="148"/>
      <c r="O50" s="148"/>
      <c r="P50" s="148"/>
      <c r="Q50" s="166"/>
      <c r="R50" s="172"/>
    </row>
    <row r="51" spans="1:18">
      <c r="A51" s="143"/>
      <c r="B51" s="153">
        <v>11</v>
      </c>
      <c r="C51" s="145" t="str">
        <f>VLOOKUP(B51,пр.взв.!B3:E61,2,FALSE)</f>
        <v>ORLOV Ivan</v>
      </c>
      <c r="D51" s="147" t="str">
        <f>VLOOKUP(B51,пр.взв.!B3:F65,3,FALSE)</f>
        <v>1985, ms</v>
      </c>
      <c r="E51" s="147" t="str">
        <f>VLOOKUP(B51,пр.взв.!B3:G65,4,FALSE)</f>
        <v>RUS</v>
      </c>
      <c r="F51" s="161"/>
      <c r="G51" s="161"/>
      <c r="H51" s="158"/>
      <c r="I51" s="158"/>
      <c r="J51" s="143"/>
      <c r="K51" s="153">
        <v>12</v>
      </c>
      <c r="L51" s="145" t="str">
        <f>VLOOKUP(K51,пр.взв.!B3:E73,2,FALSE)</f>
        <v>LONDAREV Valadimir</v>
      </c>
      <c r="M51" s="147" t="str">
        <f>VLOOKUP(K51,пр.взв.!B3:F73,3,FALSE)</f>
        <v>1993, cms</v>
      </c>
      <c r="N51" s="147" t="str">
        <f>VLOOKUP(K51,пр.взв.!B3:G83,4,FALSE)</f>
        <v>RUS</v>
      </c>
      <c r="O51" s="161"/>
      <c r="P51" s="161"/>
      <c r="Q51" s="158"/>
      <c r="R51" s="158"/>
    </row>
    <row r="52" spans="1:18" ht="13.5" thickBot="1">
      <c r="A52" s="157"/>
      <c r="B52" s="180"/>
      <c r="C52" s="175"/>
      <c r="D52" s="181"/>
      <c r="E52" s="181"/>
      <c r="F52" s="182"/>
      <c r="G52" s="182"/>
      <c r="H52" s="159"/>
      <c r="I52" s="159"/>
      <c r="J52" s="157"/>
      <c r="K52" s="180"/>
      <c r="L52" s="175"/>
      <c r="M52" s="181"/>
      <c r="N52" s="181"/>
      <c r="O52" s="182"/>
      <c r="P52" s="182"/>
      <c r="Q52" s="159"/>
      <c r="R52" s="159"/>
    </row>
  </sheetData>
  <mergeCells count="362">
    <mergeCell ref="G36:H36"/>
    <mergeCell ref="P36:Q36"/>
    <mergeCell ref="G46:H46"/>
    <mergeCell ref="P46:Q46"/>
    <mergeCell ref="G3:H3"/>
    <mergeCell ref="P3:Q3"/>
    <mergeCell ref="G23:H23"/>
    <mergeCell ref="P23:Q23"/>
    <mergeCell ref="Q41:Q42"/>
    <mergeCell ref="Q39:Q40"/>
    <mergeCell ref="N37:N38"/>
    <mergeCell ref="O37:O38"/>
    <mergeCell ref="P37:P38"/>
    <mergeCell ref="I37:I38"/>
    <mergeCell ref="J37:J38"/>
    <mergeCell ref="K37:K38"/>
    <mergeCell ref="L37:L38"/>
    <mergeCell ref="Q37:Q38"/>
    <mergeCell ref="C35:I35"/>
    <mergeCell ref="L35:R35"/>
    <mergeCell ref="B22:I22"/>
    <mergeCell ref="K22:R22"/>
    <mergeCell ref="B24:B25"/>
    <mergeCell ref="C24:C25"/>
    <mergeCell ref="Q49:Q50"/>
    <mergeCell ref="R49:R50"/>
    <mergeCell ref="B51:B52"/>
    <mergeCell ref="C51:C52"/>
    <mergeCell ref="D51:D52"/>
    <mergeCell ref="E51:E52"/>
    <mergeCell ref="F51:F52"/>
    <mergeCell ref="G51:G52"/>
    <mergeCell ref="H51:H52"/>
    <mergeCell ref="I51:I52"/>
    <mergeCell ref="Q51:Q52"/>
    <mergeCell ref="R51:R52"/>
    <mergeCell ref="M51:M52"/>
    <mergeCell ref="N51:N52"/>
    <mergeCell ref="O51:O52"/>
    <mergeCell ref="P51:P52"/>
    <mergeCell ref="N49:N50"/>
    <mergeCell ref="O49:O50"/>
    <mergeCell ref="P49:P50"/>
    <mergeCell ref="I49:I50"/>
    <mergeCell ref="J49:J52"/>
    <mergeCell ref="K49:K50"/>
    <mergeCell ref="L49:L50"/>
    <mergeCell ref="K51:K52"/>
    <mergeCell ref="L51:L52"/>
    <mergeCell ref="A49:A52"/>
    <mergeCell ref="B49:B50"/>
    <mergeCell ref="C49:C50"/>
    <mergeCell ref="D49:D50"/>
    <mergeCell ref="E49:E50"/>
    <mergeCell ref="F49:F50"/>
    <mergeCell ref="G49:G50"/>
    <mergeCell ref="H49:H50"/>
    <mergeCell ref="M49:M50"/>
    <mergeCell ref="A45:I45"/>
    <mergeCell ref="J45:R45"/>
    <mergeCell ref="M41:M42"/>
    <mergeCell ref="N41:N42"/>
    <mergeCell ref="O41:O42"/>
    <mergeCell ref="P41:P42"/>
    <mergeCell ref="E47:E48"/>
    <mergeCell ref="F47:F48"/>
    <mergeCell ref="G47:G48"/>
    <mergeCell ref="H47:H48"/>
    <mergeCell ref="A47:A48"/>
    <mergeCell ref="B47:B48"/>
    <mergeCell ref="C47:C48"/>
    <mergeCell ref="D47:D48"/>
    <mergeCell ref="M47:M48"/>
    <mergeCell ref="N47:N48"/>
    <mergeCell ref="O47:O48"/>
    <mergeCell ref="P47:P48"/>
    <mergeCell ref="I47:I48"/>
    <mergeCell ref="J47:J48"/>
    <mergeCell ref="K47:K48"/>
    <mergeCell ref="L47:L48"/>
    <mergeCell ref="Q47:Q48"/>
    <mergeCell ref="R47:R48"/>
    <mergeCell ref="O39:O40"/>
    <mergeCell ref="P39:P40"/>
    <mergeCell ref="I39:I40"/>
    <mergeCell ref="J39:J42"/>
    <mergeCell ref="K39:K40"/>
    <mergeCell ref="L39:L40"/>
    <mergeCell ref="K41:K42"/>
    <mergeCell ref="L41:L42"/>
    <mergeCell ref="R39:R40"/>
    <mergeCell ref="I41:I42"/>
    <mergeCell ref="M39:M40"/>
    <mergeCell ref="R41:R42"/>
    <mergeCell ref="A39:A42"/>
    <mergeCell ref="B39:B40"/>
    <mergeCell ref="C39:C40"/>
    <mergeCell ref="D39:D40"/>
    <mergeCell ref="E39:E40"/>
    <mergeCell ref="F39:F40"/>
    <mergeCell ref="G39:G40"/>
    <mergeCell ref="H39:H40"/>
    <mergeCell ref="N39:N40"/>
    <mergeCell ref="B41:B42"/>
    <mergeCell ref="C41:C42"/>
    <mergeCell ref="D41:D42"/>
    <mergeCell ref="E41:E42"/>
    <mergeCell ref="F41:F42"/>
    <mergeCell ref="G41:G42"/>
    <mergeCell ref="H41:H42"/>
    <mergeCell ref="R37:R38"/>
    <mergeCell ref="E37:E38"/>
    <mergeCell ref="F37:F38"/>
    <mergeCell ref="G37:G38"/>
    <mergeCell ref="H37:H38"/>
    <mergeCell ref="A37:A38"/>
    <mergeCell ref="B37:B38"/>
    <mergeCell ref="C37:C38"/>
    <mergeCell ref="D37:D38"/>
    <mergeCell ref="M37:M38"/>
    <mergeCell ref="B1:I1"/>
    <mergeCell ref="K1:R1"/>
    <mergeCell ref="B2:I2"/>
    <mergeCell ref="K2:R2"/>
    <mergeCell ref="Q4:Q5"/>
    <mergeCell ref="R4:R5"/>
    <mergeCell ref="K4:K5"/>
    <mergeCell ref="L4:L5"/>
    <mergeCell ref="M4:M5"/>
    <mergeCell ref="N4:N5"/>
    <mergeCell ref="J4:J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8:P9"/>
    <mergeCell ref="P4:P5"/>
    <mergeCell ref="B6:B7"/>
    <mergeCell ref="C6:C7"/>
    <mergeCell ref="D6:D7"/>
    <mergeCell ref="E6:E7"/>
    <mergeCell ref="F6:F7"/>
    <mergeCell ref="G6:G7"/>
    <mergeCell ref="H6:H7"/>
    <mergeCell ref="I6:I7"/>
    <mergeCell ref="K8:K9"/>
    <mergeCell ref="J6:J9"/>
    <mergeCell ref="Q6:Q7"/>
    <mergeCell ref="R6:R7"/>
    <mergeCell ref="B8:B9"/>
    <mergeCell ref="C8:C9"/>
    <mergeCell ref="D8:D9"/>
    <mergeCell ref="E8:E9"/>
    <mergeCell ref="F8:F9"/>
    <mergeCell ref="G8:G9"/>
    <mergeCell ref="H8:H9"/>
    <mergeCell ref="I8:I9"/>
    <mergeCell ref="K6:K7"/>
    <mergeCell ref="L6:L7"/>
    <mergeCell ref="M6:M7"/>
    <mergeCell ref="N6:N7"/>
    <mergeCell ref="O6:O7"/>
    <mergeCell ref="P6:P7"/>
    <mergeCell ref="Q8:Q9"/>
    <mergeCell ref="R8:R9"/>
    <mergeCell ref="L8:L9"/>
    <mergeCell ref="M8:M9"/>
    <mergeCell ref="N8:N9"/>
    <mergeCell ref="O8:O9"/>
    <mergeCell ref="Q10:Q11"/>
    <mergeCell ref="R10:R11"/>
    <mergeCell ref="B12:B13"/>
    <mergeCell ref="C12:C13"/>
    <mergeCell ref="D12:D13"/>
    <mergeCell ref="E12:E13"/>
    <mergeCell ref="F12:F13"/>
    <mergeCell ref="G12:G13"/>
    <mergeCell ref="H12:H13"/>
    <mergeCell ref="I12:I13"/>
    <mergeCell ref="K10:K11"/>
    <mergeCell ref="L10:L11"/>
    <mergeCell ref="M10:M11"/>
    <mergeCell ref="N10:N11"/>
    <mergeCell ref="O10:O11"/>
    <mergeCell ref="P10:P11"/>
    <mergeCell ref="Q12:Q13"/>
    <mergeCell ref="R12:R13"/>
    <mergeCell ref="L12:L13"/>
    <mergeCell ref="M12:M13"/>
    <mergeCell ref="N12:N13"/>
    <mergeCell ref="O12:O13"/>
    <mergeCell ref="P12:P13"/>
    <mergeCell ref="B10:B11"/>
    <mergeCell ref="B14:B15"/>
    <mergeCell ref="C14:C15"/>
    <mergeCell ref="D14:D15"/>
    <mergeCell ref="E14:E15"/>
    <mergeCell ref="F14:F15"/>
    <mergeCell ref="G14:G15"/>
    <mergeCell ref="H14:H15"/>
    <mergeCell ref="I14:I15"/>
    <mergeCell ref="K12:K13"/>
    <mergeCell ref="J10:J13"/>
    <mergeCell ref="J14:J17"/>
    <mergeCell ref="C10:C11"/>
    <mergeCell ref="D10:D11"/>
    <mergeCell ref="E10:E11"/>
    <mergeCell ref="F10:F11"/>
    <mergeCell ref="G10:G11"/>
    <mergeCell ref="H10:H11"/>
    <mergeCell ref="I10:I11"/>
    <mergeCell ref="B20:B21"/>
    <mergeCell ref="C20:C21"/>
    <mergeCell ref="D20:D21"/>
    <mergeCell ref="E20:E21"/>
    <mergeCell ref="F20:F21"/>
    <mergeCell ref="G20:G21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O14:O15"/>
    <mergeCell ref="P14:P15"/>
    <mergeCell ref="Q14:Q15"/>
    <mergeCell ref="R14:R15"/>
    <mergeCell ref="K16:K17"/>
    <mergeCell ref="L16:L17"/>
    <mergeCell ref="M16:M17"/>
    <mergeCell ref="N16:N17"/>
    <mergeCell ref="O16:O17"/>
    <mergeCell ref="P16:P17"/>
    <mergeCell ref="K14:K15"/>
    <mergeCell ref="L14:L15"/>
    <mergeCell ref="M14:M15"/>
    <mergeCell ref="N14:N15"/>
    <mergeCell ref="O20:O21"/>
    <mergeCell ref="P20:P21"/>
    <mergeCell ref="Q20:Q21"/>
    <mergeCell ref="R20:R21"/>
    <mergeCell ref="H24:H25"/>
    <mergeCell ref="I24:I25"/>
    <mergeCell ref="M24:M25"/>
    <mergeCell ref="N24:N25"/>
    <mergeCell ref="Q16:Q17"/>
    <mergeCell ref="R16:R17"/>
    <mergeCell ref="K18:K19"/>
    <mergeCell ref="L18:L19"/>
    <mergeCell ref="M18:M19"/>
    <mergeCell ref="N18:N19"/>
    <mergeCell ref="O18:O19"/>
    <mergeCell ref="P18:P19"/>
    <mergeCell ref="Q18:Q19"/>
    <mergeCell ref="R18:R19"/>
    <mergeCell ref="H20:H21"/>
    <mergeCell ref="I20:I21"/>
    <mergeCell ref="K20:K21"/>
    <mergeCell ref="L20:L21"/>
    <mergeCell ref="M20:M21"/>
    <mergeCell ref="N20:N21"/>
    <mergeCell ref="R24:R25"/>
    <mergeCell ref="R26:R27"/>
    <mergeCell ref="P26:P27"/>
    <mergeCell ref="Q26:Q27"/>
    <mergeCell ref="P28:P29"/>
    <mergeCell ref="Q28:Q29"/>
    <mergeCell ref="P24:P25"/>
    <mergeCell ref="Q24:Q25"/>
    <mergeCell ref="O24:O25"/>
    <mergeCell ref="O26:O27"/>
    <mergeCell ref="R28:R29"/>
    <mergeCell ref="P30:P31"/>
    <mergeCell ref="Q30:Q31"/>
    <mergeCell ref="R30:R31"/>
    <mergeCell ref="F28:F29"/>
    <mergeCell ref="G28:G29"/>
    <mergeCell ref="H28:H29"/>
    <mergeCell ref="P32:P33"/>
    <mergeCell ref="Q32:Q33"/>
    <mergeCell ref="L32:L33"/>
    <mergeCell ref="R32:R33"/>
    <mergeCell ref="M32:M33"/>
    <mergeCell ref="N32:N33"/>
    <mergeCell ref="M28:M29"/>
    <mergeCell ref="N28:N29"/>
    <mergeCell ref="L30:L31"/>
    <mergeCell ref="M30:M31"/>
    <mergeCell ref="K32:K33"/>
    <mergeCell ref="O32:O33"/>
    <mergeCell ref="O28:O29"/>
    <mergeCell ref="N30:N31"/>
    <mergeCell ref="K28:K29"/>
    <mergeCell ref="A4:A5"/>
    <mergeCell ref="A6:A9"/>
    <mergeCell ref="O30:O31"/>
    <mergeCell ref="K30:K31"/>
    <mergeCell ref="A24:A25"/>
    <mergeCell ref="A26:A29"/>
    <mergeCell ref="I30:I31"/>
    <mergeCell ref="K24:K25"/>
    <mergeCell ref="L28:L29"/>
    <mergeCell ref="L24:L25"/>
    <mergeCell ref="A10:A13"/>
    <mergeCell ref="A14:A17"/>
    <mergeCell ref="A18:A21"/>
    <mergeCell ref="K26:K27"/>
    <mergeCell ref="L26:L27"/>
    <mergeCell ref="M26:M27"/>
    <mergeCell ref="N26:N27"/>
    <mergeCell ref="H26:H27"/>
    <mergeCell ref="I26:I27"/>
    <mergeCell ref="B28:B29"/>
    <mergeCell ref="C28:C29"/>
    <mergeCell ref="D28:D29"/>
    <mergeCell ref="E28:E29"/>
    <mergeCell ref="B26:B27"/>
    <mergeCell ref="J18:J21"/>
    <mergeCell ref="G32:G33"/>
    <mergeCell ref="H32:H33"/>
    <mergeCell ref="D30:D31"/>
    <mergeCell ref="F30:F31"/>
    <mergeCell ref="G30:G31"/>
    <mergeCell ref="H30:H31"/>
    <mergeCell ref="F32:F33"/>
    <mergeCell ref="D26:D27"/>
    <mergeCell ref="E26:E27"/>
    <mergeCell ref="F26:F27"/>
    <mergeCell ref="G26:G27"/>
    <mergeCell ref="D24:D25"/>
    <mergeCell ref="E24:E25"/>
    <mergeCell ref="F24:F25"/>
    <mergeCell ref="G24:G25"/>
    <mergeCell ref="A30:A33"/>
    <mergeCell ref="C32:C33"/>
    <mergeCell ref="D32:D33"/>
    <mergeCell ref="E32:E33"/>
    <mergeCell ref="B30:B31"/>
    <mergeCell ref="C30:C31"/>
    <mergeCell ref="E30:E31"/>
    <mergeCell ref="B32:B33"/>
    <mergeCell ref="J24:J25"/>
    <mergeCell ref="J26:J29"/>
    <mergeCell ref="J30:J33"/>
    <mergeCell ref="I28:I29"/>
    <mergeCell ref="I32:I33"/>
    <mergeCell ref="C26:C27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8"/>
  <sheetViews>
    <sheetView workbookViewId="0">
      <selection activeCell="K28" sqref="A1:K28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32" t="s">
        <v>23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24.75" customHeight="1">
      <c r="A2" s="234" t="str">
        <f>HYPERLINK([1]реквизиты!$A$2)</f>
        <v>World Cup Stage - XI International Sambo Tournament for General Aslambeck Askakhanov prizes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27.75" hidden="1" customHeight="1">
      <c r="A3" s="116"/>
      <c r="B3" s="117"/>
      <c r="C3" s="117"/>
      <c r="D3" s="117"/>
      <c r="E3" s="117"/>
      <c r="F3" s="111" t="str">
        <f>пр.взв.!C4</f>
        <v>M</v>
      </c>
      <c r="G3" s="111" t="str">
        <f>пр.взв.!D4</f>
        <v>90 kg</v>
      </c>
      <c r="H3" s="117"/>
      <c r="I3" s="117"/>
      <c r="J3" s="117"/>
      <c r="K3" s="117"/>
    </row>
    <row r="4" spans="1:11" ht="27.75" hidden="1" customHeight="1" thickBot="1">
      <c r="A4" s="236" t="s">
        <v>44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11" ht="26.25" hidden="1" thickBot="1">
      <c r="A5" s="54" t="s">
        <v>9</v>
      </c>
      <c r="B5" s="55" t="s">
        <v>2</v>
      </c>
      <c r="C5" s="56" t="s">
        <v>10</v>
      </c>
      <c r="D5" s="55" t="s">
        <v>3</v>
      </c>
      <c r="E5" s="57" t="s">
        <v>4</v>
      </c>
      <c r="F5" s="53" t="s">
        <v>11</v>
      </c>
      <c r="G5" s="58" t="s">
        <v>35</v>
      </c>
      <c r="H5" s="58" t="s">
        <v>14</v>
      </c>
      <c r="I5" s="58" t="s">
        <v>15</v>
      </c>
      <c r="J5" s="56" t="s">
        <v>36</v>
      </c>
      <c r="K5" s="58" t="s">
        <v>16</v>
      </c>
    </row>
    <row r="6" spans="1:11" ht="20.100000000000001" hidden="1" customHeight="1">
      <c r="A6" s="225">
        <v>1</v>
      </c>
      <c r="B6" s="216">
        <v>1</v>
      </c>
      <c r="C6" s="228" t="s">
        <v>17</v>
      </c>
      <c r="D6" s="230" t="str">
        <f>VLOOKUP(B6,пр.взв.!B7:E38,2,FALSE)</f>
        <v>VASILCHUK Ivan</v>
      </c>
      <c r="E6" s="222" t="str">
        <f>VLOOKUP(B6,пр.взв.!B7:E38,3,FALSE)</f>
        <v>1984, msic</v>
      </c>
      <c r="F6" s="207" t="str">
        <f>VLOOKUP(B6,пр.взв.!B7:E38,4,FALSE)</f>
        <v>UKR</v>
      </c>
      <c r="G6" s="214"/>
      <c r="H6" s="212"/>
      <c r="I6" s="214"/>
      <c r="J6" s="212"/>
      <c r="K6" s="59" t="s">
        <v>18</v>
      </c>
    </row>
    <row r="7" spans="1:11" ht="20.100000000000001" hidden="1" customHeight="1" thickBot="1">
      <c r="A7" s="226"/>
      <c r="B7" s="217"/>
      <c r="C7" s="229"/>
      <c r="D7" s="231"/>
      <c r="E7" s="223"/>
      <c r="F7" s="208"/>
      <c r="G7" s="215"/>
      <c r="H7" s="213"/>
      <c r="I7" s="215"/>
      <c r="J7" s="213"/>
      <c r="K7" s="60" t="s">
        <v>19</v>
      </c>
    </row>
    <row r="8" spans="1:11" ht="20.100000000000001" hidden="1" customHeight="1">
      <c r="A8" s="226"/>
      <c r="B8" s="216">
        <v>10</v>
      </c>
      <c r="C8" s="218" t="s">
        <v>20</v>
      </c>
      <c r="D8" s="220" t="str">
        <f>VLOOKUP(B8,пр.взв.!B7:E38,2,FALSE)</f>
        <v>GUSAROV Andrey</v>
      </c>
      <c r="E8" s="222" t="str">
        <f>VLOOKUP(B8,пр.взв.!B7:E38,3,FALSE)</f>
        <v>1988, ms</v>
      </c>
      <c r="F8" s="222" t="str">
        <f>VLOOKUP(B8,пр.взв.!B7:F38,4,FALSE)</f>
        <v>RUS-M</v>
      </c>
      <c r="G8" s="224"/>
      <c r="H8" s="212"/>
      <c r="I8" s="214"/>
      <c r="J8" s="212"/>
      <c r="K8" s="60" t="s">
        <v>21</v>
      </c>
    </row>
    <row r="9" spans="1:11" ht="20.100000000000001" hidden="1" customHeight="1" thickBot="1">
      <c r="A9" s="227"/>
      <c r="B9" s="217"/>
      <c r="C9" s="219"/>
      <c r="D9" s="221"/>
      <c r="E9" s="223"/>
      <c r="F9" s="223"/>
      <c r="G9" s="215"/>
      <c r="H9" s="213"/>
      <c r="I9" s="215"/>
      <c r="J9" s="213"/>
      <c r="K9" s="61"/>
    </row>
    <row r="10" spans="1:11" hidden="1">
      <c r="A10" s="62"/>
      <c r="B10" s="62"/>
      <c r="C10" s="63"/>
      <c r="D10" s="62"/>
      <c r="E10" s="64"/>
      <c r="F10" s="62"/>
      <c r="G10" s="62"/>
      <c r="H10" s="62"/>
      <c r="I10" s="62"/>
      <c r="J10" s="62"/>
      <c r="K10" s="62"/>
    </row>
    <row r="11" spans="1:11" ht="16.5" hidden="1" thickBot="1">
      <c r="A11" s="66"/>
      <c r="B11" s="67"/>
      <c r="C11" s="68"/>
      <c r="D11" s="68"/>
      <c r="E11" s="68"/>
      <c r="F11" s="69"/>
      <c r="G11" s="67"/>
      <c r="H11" s="67"/>
      <c r="I11" s="70"/>
      <c r="J11" s="71"/>
      <c r="K11" s="62"/>
    </row>
    <row r="12" spans="1:11" ht="26.25" hidden="1" thickBot="1">
      <c r="A12" s="54" t="s">
        <v>9</v>
      </c>
      <c r="B12" s="55" t="s">
        <v>2</v>
      </c>
      <c r="C12" s="56" t="s">
        <v>10</v>
      </c>
      <c r="D12" s="55" t="s">
        <v>3</v>
      </c>
      <c r="E12" s="57" t="s">
        <v>4</v>
      </c>
      <c r="F12" s="53" t="s">
        <v>11</v>
      </c>
      <c r="G12" s="58" t="s">
        <v>35</v>
      </c>
      <c r="H12" s="58" t="s">
        <v>14</v>
      </c>
      <c r="I12" s="58" t="s">
        <v>15</v>
      </c>
      <c r="J12" s="56" t="s">
        <v>36</v>
      </c>
      <c r="K12" s="58" t="s">
        <v>16</v>
      </c>
    </row>
    <row r="13" spans="1:11" ht="13.5" hidden="1">
      <c r="A13" s="225">
        <v>2</v>
      </c>
      <c r="B13" s="216">
        <f>пр.хода!E42</f>
        <v>0</v>
      </c>
      <c r="C13" s="228" t="s">
        <v>17</v>
      </c>
      <c r="D13" s="230" t="e">
        <f>VLOOKUP(B13,пр.взв.!B7:E38,2,FALSE)</f>
        <v>#N/A</v>
      </c>
      <c r="E13" s="222" t="e">
        <f>VLOOKUP(B13,пр.взв.!B1:E45,3,FALSE)</f>
        <v>#N/A</v>
      </c>
      <c r="F13" s="207" t="e">
        <f>VLOOKUP(B13,пр.взв.!B1:E45,4,FALSE)</f>
        <v>#N/A</v>
      </c>
      <c r="G13" s="214"/>
      <c r="H13" s="212"/>
      <c r="I13" s="214"/>
      <c r="J13" s="212"/>
      <c r="K13" s="59" t="s">
        <v>18</v>
      </c>
    </row>
    <row r="14" spans="1:11" ht="20.100000000000001" hidden="1" customHeight="1" thickBot="1">
      <c r="A14" s="226"/>
      <c r="B14" s="217"/>
      <c r="C14" s="229"/>
      <c r="D14" s="231"/>
      <c r="E14" s="223"/>
      <c r="F14" s="208"/>
      <c r="G14" s="215"/>
      <c r="H14" s="213"/>
      <c r="I14" s="215"/>
      <c r="J14" s="213"/>
      <c r="K14" s="60" t="s">
        <v>19</v>
      </c>
    </row>
    <row r="15" spans="1:11" ht="20.100000000000001" hidden="1" customHeight="1">
      <c r="A15" s="226"/>
      <c r="B15" s="216">
        <f>пр.хода!E46</f>
        <v>0</v>
      </c>
      <c r="C15" s="218" t="s">
        <v>20</v>
      </c>
      <c r="D15" s="220" t="e">
        <f>VLOOKUP(B15,пр.взв.!B1:E45,2,FALSE)</f>
        <v>#N/A</v>
      </c>
      <c r="E15" s="222" t="e">
        <f>VLOOKUP(B15,пр.взв.!B1:E45,3,FALSE)</f>
        <v>#N/A</v>
      </c>
      <c r="F15" s="222" t="e">
        <f>VLOOKUP(B15,пр.взв.!B1:F45,4,FALSE)</f>
        <v>#N/A</v>
      </c>
      <c r="G15" s="224"/>
      <c r="H15" s="212"/>
      <c r="I15" s="214"/>
      <c r="J15" s="212"/>
      <c r="K15" s="60" t="s">
        <v>21</v>
      </c>
    </row>
    <row r="16" spans="1:11" ht="20.100000000000001" hidden="1" customHeight="1" thickBot="1">
      <c r="A16" s="227"/>
      <c r="B16" s="217"/>
      <c r="C16" s="219"/>
      <c r="D16" s="221"/>
      <c r="E16" s="223"/>
      <c r="F16" s="223"/>
      <c r="G16" s="215"/>
      <c r="H16" s="213"/>
      <c r="I16" s="215"/>
      <c r="J16" s="213"/>
      <c r="K16" s="61"/>
    </row>
    <row r="17" spans="1:11" ht="20.100000000000001" hidden="1" customHeight="1">
      <c r="A17" s="62"/>
      <c r="B17" s="62"/>
      <c r="C17" s="63"/>
      <c r="D17" s="62"/>
      <c r="E17" s="64"/>
      <c r="F17" s="62"/>
      <c r="G17" s="62"/>
      <c r="H17" s="62"/>
      <c r="I17" s="62"/>
      <c r="J17" s="62"/>
      <c r="K17" s="62"/>
    </row>
    <row r="18" spans="1:11" ht="24" customHeight="1">
      <c r="A18" s="66"/>
      <c r="B18" s="67"/>
      <c r="C18" s="68"/>
      <c r="D18" s="68"/>
      <c r="E18" s="68"/>
      <c r="F18" s="111" t="str">
        <f>F3</f>
        <v>M</v>
      </c>
      <c r="G18" s="111" t="str">
        <f>G3</f>
        <v>90 kg</v>
      </c>
      <c r="H18" s="67"/>
      <c r="I18" s="70"/>
      <c r="J18" s="71"/>
      <c r="K18" s="62"/>
    </row>
    <row r="19" spans="1:11" ht="16.5" thickBot="1">
      <c r="A19" s="237" t="s">
        <v>22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</row>
    <row r="20" spans="1:11" ht="26.25" thickBot="1">
      <c r="A20" s="65" t="s">
        <v>9</v>
      </c>
      <c r="B20" s="55" t="s">
        <v>2</v>
      </c>
      <c r="C20" s="56" t="s">
        <v>10</v>
      </c>
      <c r="D20" s="55" t="s">
        <v>3</v>
      </c>
      <c r="E20" s="57" t="s">
        <v>4</v>
      </c>
      <c r="F20" s="53" t="s">
        <v>11</v>
      </c>
      <c r="G20" s="58" t="s">
        <v>35</v>
      </c>
      <c r="H20" s="58" t="s">
        <v>14</v>
      </c>
      <c r="I20" s="58" t="s">
        <v>15</v>
      </c>
      <c r="J20" s="56" t="s">
        <v>36</v>
      </c>
      <c r="K20" s="58" t="s">
        <v>16</v>
      </c>
    </row>
    <row r="21" spans="1:11" ht="19.5" customHeight="1">
      <c r="A21" s="238"/>
      <c r="B21" s="241">
        <f>пр.хода!$K$13</f>
        <v>7</v>
      </c>
      <c r="C21" s="228" t="s">
        <v>17</v>
      </c>
      <c r="D21" s="230" t="str">
        <f>VLOOKUP(B21,пр.взв.!B7:E38,2,FALSE)</f>
        <v>STSEPANKOU Aliaksei</v>
      </c>
      <c r="E21" s="222" t="str">
        <f>VLOOKUP(B21,пр.взв.!B1:E46,3,FALSE)</f>
        <v>1986, msic</v>
      </c>
      <c r="F21" s="207" t="str">
        <f>VLOOKUP(B21,пр.взв.!B1:E46,4,FALSE)</f>
        <v>BLR</v>
      </c>
      <c r="G21" s="214"/>
      <c r="H21" s="212"/>
      <c r="I21" s="214"/>
      <c r="J21" s="212"/>
      <c r="K21" s="59" t="s">
        <v>18</v>
      </c>
    </row>
    <row r="22" spans="1:11" ht="14.25" thickBot="1">
      <c r="A22" s="239"/>
      <c r="B22" s="217"/>
      <c r="C22" s="229"/>
      <c r="D22" s="231"/>
      <c r="E22" s="223"/>
      <c r="F22" s="208"/>
      <c r="G22" s="215"/>
      <c r="H22" s="213"/>
      <c r="I22" s="215"/>
      <c r="J22" s="213"/>
      <c r="K22" s="60" t="s">
        <v>19</v>
      </c>
    </row>
    <row r="23" spans="1:11" ht="13.5">
      <c r="A23" s="239"/>
      <c r="B23" s="241">
        <f>пр.хода!$K$31</f>
        <v>8</v>
      </c>
      <c r="C23" s="218" t="s">
        <v>20</v>
      </c>
      <c r="D23" s="220" t="str">
        <f>VLOOKUP(B23,пр.взв.!B1:E46,2,FALSE)</f>
        <v>KAZUSIONAK Andrey</v>
      </c>
      <c r="E23" s="222" t="str">
        <f>VLOOKUP(B23,пр.взв.!B1:E46,3,FALSE)</f>
        <v>1984, msic</v>
      </c>
      <c r="F23" s="222" t="str">
        <f>VLOOKUP(B23,пр.взв.!B1:F46,4,FALSE)</f>
        <v>BLR</v>
      </c>
      <c r="G23" s="224"/>
      <c r="H23" s="212"/>
      <c r="I23" s="214"/>
      <c r="J23" s="212"/>
      <c r="K23" s="60" t="s">
        <v>21</v>
      </c>
    </row>
    <row r="24" spans="1:11" ht="20.25" customHeight="1" thickBot="1">
      <c r="A24" s="240"/>
      <c r="B24" s="217"/>
      <c r="C24" s="219"/>
      <c r="D24" s="221"/>
      <c r="E24" s="223"/>
      <c r="F24" s="223"/>
      <c r="G24" s="215"/>
      <c r="H24" s="213"/>
      <c r="I24" s="215"/>
      <c r="J24" s="213"/>
      <c r="K24" s="61"/>
    </row>
    <row r="26" spans="1:11" ht="15">
      <c r="A26" s="44" t="str">
        <f>[1]реквизиты!$A$8</f>
        <v>Chief referee</v>
      </c>
      <c r="B26" s="45"/>
      <c r="C26" s="45"/>
      <c r="D26" s="45"/>
      <c r="E26" s="3"/>
      <c r="F26" s="91"/>
      <c r="H26" s="242" t="str">
        <f>[1]реквизиты!$G$8</f>
        <v>E. Borkov</v>
      </c>
      <c r="I26" s="242"/>
      <c r="J26" s="242"/>
      <c r="K26" t="str">
        <f>[1]реквизиты!$G$9</f>
        <v>/RUS/</v>
      </c>
    </row>
    <row r="27" spans="1:11" ht="15">
      <c r="A27" s="45"/>
      <c r="B27" s="45"/>
      <c r="C27" s="45"/>
      <c r="D27" s="45"/>
      <c r="E27" s="3"/>
      <c r="F27" s="10"/>
      <c r="G27" s="3"/>
      <c r="H27" s="92"/>
    </row>
    <row r="28" spans="1:11" ht="15">
      <c r="A28" s="44" t="str">
        <f>[1]реквизиты!$A$10</f>
        <v>Chief  secretary</v>
      </c>
      <c r="C28" s="3"/>
      <c r="D28" s="3"/>
      <c r="E28" s="3"/>
      <c r="F28" s="3"/>
      <c r="H28" s="242" t="str">
        <f>[1]реквизиты!$G$10</f>
        <v>A. Drokov</v>
      </c>
      <c r="I28" s="242"/>
      <c r="J28" s="242"/>
      <c r="K28" t="str">
        <f>[1]реквизиты!$G$11</f>
        <v>/RUS/</v>
      </c>
    </row>
  </sheetData>
  <mergeCells count="63">
    <mergeCell ref="E6:E7"/>
    <mergeCell ref="H28:J28"/>
    <mergeCell ref="J21:J22"/>
    <mergeCell ref="H23:H24"/>
    <mergeCell ref="B23:B24"/>
    <mergeCell ref="C23:C24"/>
    <mergeCell ref="D23:D24"/>
    <mergeCell ref="E23:E24"/>
    <mergeCell ref="F23:F24"/>
    <mergeCell ref="G23:G24"/>
    <mergeCell ref="F21:F22"/>
    <mergeCell ref="G21:G22"/>
    <mergeCell ref="H21:H22"/>
    <mergeCell ref="I21:I22"/>
    <mergeCell ref="H26:J26"/>
    <mergeCell ref="I23:I24"/>
    <mergeCell ref="F8:F9"/>
    <mergeCell ref="G8:G9"/>
    <mergeCell ref="H8:H9"/>
    <mergeCell ref="I8:I9"/>
    <mergeCell ref="J8:J9"/>
    <mergeCell ref="A19:K19"/>
    <mergeCell ref="A21:A24"/>
    <mergeCell ref="B21:B22"/>
    <mergeCell ref="C21:C22"/>
    <mergeCell ref="D21:D22"/>
    <mergeCell ref="E21:E22"/>
    <mergeCell ref="J23:J24"/>
    <mergeCell ref="A6:A9"/>
    <mergeCell ref="A1:K1"/>
    <mergeCell ref="A2:K2"/>
    <mergeCell ref="A4:K4"/>
    <mergeCell ref="G6:G7"/>
    <mergeCell ref="H6:H7"/>
    <mergeCell ref="B6:B7"/>
    <mergeCell ref="C6:C7"/>
    <mergeCell ref="F6:F7"/>
    <mergeCell ref="B8:B9"/>
    <mergeCell ref="C8:C9"/>
    <mergeCell ref="D8:D9"/>
    <mergeCell ref="D6:D7"/>
    <mergeCell ref="I6:I7"/>
    <mergeCell ref="J6:J7"/>
    <mergeCell ref="E8:E9"/>
    <mergeCell ref="A13:A16"/>
    <mergeCell ref="B13:B14"/>
    <mergeCell ref="C13:C14"/>
    <mergeCell ref="D13:D14"/>
    <mergeCell ref="I15:I16"/>
    <mergeCell ref="E13:E14"/>
    <mergeCell ref="F13:F14"/>
    <mergeCell ref="G13:G14"/>
    <mergeCell ref="H13:H14"/>
    <mergeCell ref="J15:J16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C13" sqref="C13:C1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55" t="s">
        <v>8</v>
      </c>
      <c r="B1" s="255"/>
      <c r="C1" s="255"/>
      <c r="D1" s="255"/>
      <c r="E1" s="255"/>
      <c r="F1" s="255"/>
    </row>
    <row r="2" spans="1:6" ht="35.25" customHeight="1">
      <c r="A2" s="254" t="str">
        <f>HYPERLINK([1]реквизиты!$A$2)</f>
        <v>World Cup Stage - XI International Sambo Tournament for General Aslambeck Askakhanov prizes</v>
      </c>
      <c r="B2" s="254"/>
      <c r="C2" s="254"/>
      <c r="D2" s="254"/>
      <c r="E2" s="254"/>
      <c r="F2" s="254"/>
    </row>
    <row r="3" spans="1:6" ht="23.25" customHeight="1">
      <c r="A3" s="256" t="str">
        <f>HYPERLINK([1]реквизиты!$A$3)</f>
        <v>September 30 - October 02, 2012      Moscow /Russia/</v>
      </c>
      <c r="B3" s="256"/>
      <c r="C3" s="256"/>
      <c r="D3" s="256"/>
      <c r="E3" s="256"/>
      <c r="F3" s="256"/>
    </row>
    <row r="4" spans="1:6" ht="27.75" customHeight="1" thickBot="1">
      <c r="A4" s="114"/>
      <c r="B4" s="114"/>
      <c r="C4" s="140" t="s">
        <v>84</v>
      </c>
      <c r="D4" s="115" t="s">
        <v>83</v>
      </c>
      <c r="E4" s="41"/>
      <c r="F4" s="114"/>
    </row>
    <row r="5" spans="1:6" ht="12.75" customHeight="1">
      <c r="A5" s="257" t="s">
        <v>7</v>
      </c>
      <c r="B5" s="261" t="s">
        <v>2</v>
      </c>
      <c r="C5" s="257" t="s">
        <v>3</v>
      </c>
      <c r="D5" s="257" t="s">
        <v>31</v>
      </c>
      <c r="E5" s="257" t="s">
        <v>5</v>
      </c>
      <c r="F5" s="257" t="s">
        <v>6</v>
      </c>
    </row>
    <row r="6" spans="1:6" ht="12.75" customHeight="1" thickBot="1">
      <c r="A6" s="258" t="s">
        <v>7</v>
      </c>
      <c r="B6" s="262"/>
      <c r="C6" s="258" t="s">
        <v>3</v>
      </c>
      <c r="D6" s="258" t="s">
        <v>4</v>
      </c>
      <c r="E6" s="258" t="s">
        <v>5</v>
      </c>
      <c r="F6" s="258" t="s">
        <v>6</v>
      </c>
    </row>
    <row r="7" spans="1:6" ht="13.15" customHeight="1">
      <c r="A7" s="259"/>
      <c r="B7" s="250">
        <v>6</v>
      </c>
      <c r="C7" s="252" t="s">
        <v>50</v>
      </c>
      <c r="D7" s="248" t="s">
        <v>51</v>
      </c>
      <c r="E7" s="248" t="s">
        <v>52</v>
      </c>
      <c r="F7" s="263"/>
    </row>
    <row r="8" spans="1:6" ht="13.15" customHeight="1">
      <c r="A8" s="260"/>
      <c r="B8" s="251"/>
      <c r="C8" s="253"/>
      <c r="D8" s="249"/>
      <c r="E8" s="249"/>
      <c r="F8" s="264"/>
    </row>
    <row r="9" spans="1:6" ht="12.75" customHeight="1">
      <c r="A9" s="265"/>
      <c r="B9" s="250">
        <v>13</v>
      </c>
      <c r="C9" s="252" t="s">
        <v>53</v>
      </c>
      <c r="D9" s="248" t="s">
        <v>54</v>
      </c>
      <c r="E9" s="248" t="s">
        <v>55</v>
      </c>
      <c r="F9" s="269"/>
    </row>
    <row r="10" spans="1:6" ht="13.15" customHeight="1">
      <c r="A10" s="265"/>
      <c r="B10" s="251"/>
      <c r="C10" s="253"/>
      <c r="D10" s="249"/>
      <c r="E10" s="249"/>
      <c r="F10" s="269"/>
    </row>
    <row r="11" spans="1:6" ht="15" customHeight="1">
      <c r="A11" s="265"/>
      <c r="B11" s="250">
        <v>1</v>
      </c>
      <c r="C11" s="252" t="s">
        <v>56</v>
      </c>
      <c r="D11" s="248" t="s">
        <v>57</v>
      </c>
      <c r="E11" s="248" t="s">
        <v>52</v>
      </c>
      <c r="F11" s="269"/>
    </row>
    <row r="12" spans="1:6" ht="13.15" customHeight="1">
      <c r="A12" s="265"/>
      <c r="B12" s="251"/>
      <c r="C12" s="253"/>
      <c r="D12" s="249"/>
      <c r="E12" s="249"/>
      <c r="F12" s="269"/>
    </row>
    <row r="13" spans="1:6" ht="15" customHeight="1">
      <c r="A13" s="265"/>
      <c r="B13" s="250">
        <v>11</v>
      </c>
      <c r="C13" s="252" t="s">
        <v>58</v>
      </c>
      <c r="D13" s="248" t="s">
        <v>59</v>
      </c>
      <c r="E13" s="248" t="s">
        <v>60</v>
      </c>
      <c r="F13" s="269"/>
    </row>
    <row r="14" spans="1:6" ht="15" customHeight="1">
      <c r="A14" s="265"/>
      <c r="B14" s="251"/>
      <c r="C14" s="253"/>
      <c r="D14" s="249"/>
      <c r="E14" s="249"/>
      <c r="F14" s="269"/>
    </row>
    <row r="15" spans="1:6" ht="15.75" customHeight="1">
      <c r="A15" s="265"/>
      <c r="B15" s="250">
        <v>5</v>
      </c>
      <c r="C15" s="252" t="s">
        <v>61</v>
      </c>
      <c r="D15" s="248" t="s">
        <v>62</v>
      </c>
      <c r="E15" s="248" t="s">
        <v>60</v>
      </c>
      <c r="F15" s="269"/>
    </row>
    <row r="16" spans="1:6" ht="13.15" customHeight="1">
      <c r="A16" s="265"/>
      <c r="B16" s="251"/>
      <c r="C16" s="253"/>
      <c r="D16" s="249"/>
      <c r="E16" s="249"/>
      <c r="F16" s="269"/>
    </row>
    <row r="17" spans="1:6" ht="15" customHeight="1">
      <c r="A17" s="265"/>
      <c r="B17" s="250">
        <v>12</v>
      </c>
      <c r="C17" s="252" t="s">
        <v>63</v>
      </c>
      <c r="D17" s="248" t="s">
        <v>64</v>
      </c>
      <c r="E17" s="248" t="s">
        <v>60</v>
      </c>
      <c r="F17" s="269"/>
    </row>
    <row r="18" spans="1:6" ht="13.15" customHeight="1">
      <c r="A18" s="265"/>
      <c r="B18" s="251"/>
      <c r="C18" s="253"/>
      <c r="D18" s="249"/>
      <c r="E18" s="249"/>
      <c r="F18" s="269"/>
    </row>
    <row r="19" spans="1:6" ht="15" customHeight="1">
      <c r="A19" s="265"/>
      <c r="B19" s="250">
        <v>7</v>
      </c>
      <c r="C19" s="252" t="s">
        <v>65</v>
      </c>
      <c r="D19" s="248" t="s">
        <v>66</v>
      </c>
      <c r="E19" s="248" t="s">
        <v>67</v>
      </c>
      <c r="F19" s="269"/>
    </row>
    <row r="20" spans="1:6" ht="13.15" customHeight="1">
      <c r="A20" s="265"/>
      <c r="B20" s="251"/>
      <c r="C20" s="253"/>
      <c r="D20" s="249"/>
      <c r="E20" s="249"/>
      <c r="F20" s="269"/>
    </row>
    <row r="21" spans="1:6" ht="15" customHeight="1">
      <c r="A21" s="265"/>
      <c r="B21" s="250">
        <v>8</v>
      </c>
      <c r="C21" s="252" t="s">
        <v>68</v>
      </c>
      <c r="D21" s="248" t="s">
        <v>57</v>
      </c>
      <c r="E21" s="248" t="s">
        <v>67</v>
      </c>
      <c r="F21" s="269"/>
    </row>
    <row r="22" spans="1:6" ht="13.15" customHeight="1">
      <c r="A22" s="265"/>
      <c r="B22" s="251"/>
      <c r="C22" s="253"/>
      <c r="D22" s="249"/>
      <c r="E22" s="249"/>
      <c r="F22" s="269"/>
    </row>
    <row r="23" spans="1:6" ht="15" customHeight="1">
      <c r="A23" s="260"/>
      <c r="B23" s="250">
        <v>9</v>
      </c>
      <c r="C23" s="252" t="s">
        <v>69</v>
      </c>
      <c r="D23" s="248" t="s">
        <v>70</v>
      </c>
      <c r="E23" s="248" t="s">
        <v>71</v>
      </c>
      <c r="F23" s="271"/>
    </row>
    <row r="24" spans="1:6" ht="13.15" customHeight="1">
      <c r="A24" s="260"/>
      <c r="B24" s="251"/>
      <c r="C24" s="253"/>
      <c r="D24" s="249"/>
      <c r="E24" s="249"/>
      <c r="F24" s="264"/>
    </row>
    <row r="25" spans="1:6" ht="15" customHeight="1">
      <c r="A25" s="265"/>
      <c r="B25" s="250">
        <v>4</v>
      </c>
      <c r="C25" s="252" t="s">
        <v>72</v>
      </c>
      <c r="D25" s="248" t="s">
        <v>73</v>
      </c>
      <c r="E25" s="248" t="s">
        <v>71</v>
      </c>
      <c r="F25" s="269"/>
    </row>
    <row r="26" spans="1:6" ht="13.15" customHeight="1">
      <c r="A26" s="265"/>
      <c r="B26" s="251"/>
      <c r="C26" s="253"/>
      <c r="D26" s="249"/>
      <c r="E26" s="249"/>
      <c r="F26" s="269"/>
    </row>
    <row r="27" spans="1:6" ht="15" customHeight="1">
      <c r="A27" s="265"/>
      <c r="B27" s="250">
        <v>3</v>
      </c>
      <c r="C27" s="252" t="s">
        <v>74</v>
      </c>
      <c r="D27" s="248" t="s">
        <v>75</v>
      </c>
      <c r="E27" s="248" t="s">
        <v>76</v>
      </c>
      <c r="F27" s="269"/>
    </row>
    <row r="28" spans="1:6" ht="13.15" customHeight="1">
      <c r="A28" s="265"/>
      <c r="B28" s="251"/>
      <c r="C28" s="253"/>
      <c r="D28" s="249"/>
      <c r="E28" s="249"/>
      <c r="F28" s="269"/>
    </row>
    <row r="29" spans="1:6" ht="15" customHeight="1">
      <c r="A29" s="265"/>
      <c r="B29" s="250">
        <v>2</v>
      </c>
      <c r="C29" s="252" t="s">
        <v>77</v>
      </c>
      <c r="D29" s="248" t="s">
        <v>78</v>
      </c>
      <c r="E29" s="248" t="s">
        <v>76</v>
      </c>
      <c r="F29" s="269"/>
    </row>
    <row r="30" spans="1:6" ht="13.15" customHeight="1">
      <c r="A30" s="265"/>
      <c r="B30" s="251"/>
      <c r="C30" s="253"/>
      <c r="D30" s="249"/>
      <c r="E30" s="249"/>
      <c r="F30" s="269"/>
    </row>
    <row r="31" spans="1:6" ht="15" customHeight="1">
      <c r="A31" s="265"/>
      <c r="B31" s="250">
        <v>10</v>
      </c>
      <c r="C31" s="252" t="s">
        <v>79</v>
      </c>
      <c r="D31" s="248" t="s">
        <v>80</v>
      </c>
      <c r="E31" s="248" t="s">
        <v>81</v>
      </c>
      <c r="F31" s="269"/>
    </row>
    <row r="32" spans="1:6" ht="15.75" customHeight="1">
      <c r="A32" s="265"/>
      <c r="B32" s="251"/>
      <c r="C32" s="253"/>
      <c r="D32" s="249"/>
      <c r="E32" s="249"/>
      <c r="F32" s="269"/>
    </row>
    <row r="33" spans="1:6" ht="15" customHeight="1">
      <c r="A33" s="265"/>
      <c r="B33" s="245">
        <v>14</v>
      </c>
      <c r="C33" s="244"/>
      <c r="D33" s="243"/>
      <c r="E33" s="243"/>
      <c r="F33" s="269"/>
    </row>
    <row r="34" spans="1:6" ht="13.15" customHeight="1">
      <c r="A34" s="265"/>
      <c r="B34" s="246"/>
      <c r="C34" s="244"/>
      <c r="D34" s="243"/>
      <c r="E34" s="243"/>
      <c r="F34" s="269"/>
    </row>
    <row r="35" spans="1:6" ht="15" customHeight="1">
      <c r="A35" s="265"/>
      <c r="B35" s="245">
        <v>15</v>
      </c>
      <c r="C35" s="244"/>
      <c r="D35" s="243"/>
      <c r="E35" s="243"/>
      <c r="F35" s="269"/>
    </row>
    <row r="36" spans="1:6" ht="13.15" customHeight="1">
      <c r="A36" s="265"/>
      <c r="B36" s="246"/>
      <c r="C36" s="247"/>
      <c r="D36" s="243"/>
      <c r="E36" s="243"/>
      <c r="F36" s="269"/>
    </row>
    <row r="37" spans="1:6" ht="15" customHeight="1">
      <c r="A37" s="265"/>
      <c r="B37" s="245">
        <v>16</v>
      </c>
      <c r="C37" s="244"/>
      <c r="D37" s="243"/>
      <c r="E37" s="243"/>
      <c r="F37" s="269"/>
    </row>
    <row r="38" spans="1:6" ht="13.15" customHeight="1" thickBot="1">
      <c r="A38" s="266"/>
      <c r="B38" s="267"/>
      <c r="C38" s="268"/>
      <c r="D38" s="177"/>
      <c r="E38" s="177"/>
      <c r="F38" s="270"/>
    </row>
    <row r="39" spans="1:6" ht="15" customHeight="1"/>
    <row r="40" spans="1:6" ht="15.75" customHeight="1"/>
    <row r="41" spans="1:6">
      <c r="A41" s="44" t="str">
        <f>HYPERLINK([1]реквизиты!$A$20)</f>
        <v/>
      </c>
      <c r="B41" s="45"/>
      <c r="C41" s="45"/>
      <c r="D41" s="45"/>
      <c r="E41" s="46" t="str">
        <f>HYPERLINK([1]реквизиты!$G$20)</f>
        <v/>
      </c>
    </row>
    <row r="42" spans="1:6">
      <c r="A42" s="45"/>
      <c r="B42" s="45"/>
      <c r="C42" s="45"/>
      <c r="D42" s="45"/>
      <c r="E42" s="3"/>
    </row>
    <row r="43" spans="1:6">
      <c r="A43" s="46" t="str">
        <f>HYPERLINK([1]реквизиты!$A$22)</f>
        <v/>
      </c>
      <c r="B43" s="45"/>
      <c r="C43" s="45"/>
      <c r="D43" s="45"/>
      <c r="E43" s="46" t="str">
        <f>HYPERLINK([1]реквизиты!$G$22)</f>
        <v/>
      </c>
    </row>
    <row r="44" spans="1:6">
      <c r="A44" s="1"/>
      <c r="B44" s="1"/>
      <c r="C44" s="1"/>
      <c r="D44" s="45"/>
      <c r="E44" s="3"/>
    </row>
    <row r="45" spans="1:6">
      <c r="D45" s="3"/>
      <c r="E45" s="3"/>
    </row>
  </sheetData>
  <mergeCells count="105">
    <mergeCell ref="F23:F24"/>
    <mergeCell ref="F25:F26"/>
    <mergeCell ref="F11:F12"/>
    <mergeCell ref="F15:F16"/>
    <mergeCell ref="F17:F18"/>
    <mergeCell ref="A9:A10"/>
    <mergeCell ref="F9:F10"/>
    <mergeCell ref="F13:F14"/>
    <mergeCell ref="F21:F22"/>
    <mergeCell ref="D11:D12"/>
    <mergeCell ref="A23:A24"/>
    <mergeCell ref="A21:A22"/>
    <mergeCell ref="F19:F20"/>
    <mergeCell ref="A11:A12"/>
    <mergeCell ref="A13:A14"/>
    <mergeCell ref="A15:A16"/>
    <mergeCell ref="A17:A18"/>
    <mergeCell ref="A19:A20"/>
    <mergeCell ref="B11:B12"/>
    <mergeCell ref="C11:C12"/>
    <mergeCell ref="A25:A26"/>
    <mergeCell ref="E13:E14"/>
    <mergeCell ref="B15:B16"/>
    <mergeCell ref="C15:C16"/>
    <mergeCell ref="F37:F38"/>
    <mergeCell ref="F33:F34"/>
    <mergeCell ref="F35:F36"/>
    <mergeCell ref="A35:A36"/>
    <mergeCell ref="D35:D36"/>
    <mergeCell ref="A33:A34"/>
    <mergeCell ref="D33:D34"/>
    <mergeCell ref="F27:F28"/>
    <mergeCell ref="F29:F30"/>
    <mergeCell ref="F31:F32"/>
    <mergeCell ref="A27:A28"/>
    <mergeCell ref="A31:A32"/>
    <mergeCell ref="A29:A30"/>
    <mergeCell ref="B27:B28"/>
    <mergeCell ref="C27:C28"/>
    <mergeCell ref="D27:D28"/>
    <mergeCell ref="E11:E12"/>
    <mergeCell ref="B13:B14"/>
    <mergeCell ref="C13:C14"/>
    <mergeCell ref="D13:D14"/>
    <mergeCell ref="A37:A38"/>
    <mergeCell ref="D37:D38"/>
    <mergeCell ref="B33:B34"/>
    <mergeCell ref="B25:B26"/>
    <mergeCell ref="C25:C26"/>
    <mergeCell ref="D25:D26"/>
    <mergeCell ref="B37:B38"/>
    <mergeCell ref="C37:C38"/>
    <mergeCell ref="D7:D8"/>
    <mergeCell ref="E7:E8"/>
    <mergeCell ref="B9:B10"/>
    <mergeCell ref="C9:C10"/>
    <mergeCell ref="D9:D10"/>
    <mergeCell ref="E9:E10"/>
    <mergeCell ref="A2:F2"/>
    <mergeCell ref="A1:F1"/>
    <mergeCell ref="A3:F3"/>
    <mergeCell ref="E5:E6"/>
    <mergeCell ref="F5:F6"/>
    <mergeCell ref="A7:A8"/>
    <mergeCell ref="A5:A6"/>
    <mergeCell ref="B5:B6"/>
    <mergeCell ref="C5:C6"/>
    <mergeCell ref="D5:D6"/>
    <mergeCell ref="F7:F8"/>
    <mergeCell ref="B7:B8"/>
    <mergeCell ref="C7:C8"/>
    <mergeCell ref="D15:D16"/>
    <mergeCell ref="E15:E16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E37:E38"/>
    <mergeCell ref="C33:C34"/>
    <mergeCell ref="E33:E34"/>
    <mergeCell ref="B35:B36"/>
    <mergeCell ref="C35:C36"/>
    <mergeCell ref="E35:E36"/>
    <mergeCell ref="E25:E26"/>
    <mergeCell ref="B29:B30"/>
    <mergeCell ref="C29:C30"/>
    <mergeCell ref="D29:D30"/>
    <mergeCell ref="E29:E30"/>
    <mergeCell ref="B31:B32"/>
    <mergeCell ref="C31:C32"/>
    <mergeCell ref="D31:D32"/>
    <mergeCell ref="E31:E32"/>
    <mergeCell ref="E27:E2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M11" sqref="M11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88" t="str">
        <f>пр.взв.!A2</f>
        <v>World Cup Stage - XI International Sambo Tournament for General Aslambeck Askakhanov prizes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41"/>
      <c r="M1" s="41"/>
      <c r="N1" s="41"/>
      <c r="O1" s="41"/>
      <c r="P1" s="41"/>
    </row>
    <row r="2" spans="1:19" ht="12.75" customHeight="1">
      <c r="A2" s="289" t="str">
        <f>пр.хода!A2</f>
        <v>September 30 - October 02, 2012      Moscow /Russia/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42"/>
      <c r="M2" s="42"/>
      <c r="N2" s="42"/>
      <c r="O2" s="42"/>
      <c r="P2" s="42"/>
      <c r="S2" s="8"/>
    </row>
    <row r="3" spans="1:19" ht="15.75">
      <c r="A3" s="290" t="str">
        <f>HYPERLINK(пр.взв.!A4)</f>
        <v/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43"/>
    </row>
    <row r="4" spans="1:19" ht="16.5" thickBot="1">
      <c r="A4" s="292" t="s">
        <v>0</v>
      </c>
      <c r="B4" s="292"/>
      <c r="C4" s="4"/>
    </row>
    <row r="5" spans="1:19" ht="12.75" customHeight="1" thickBot="1">
      <c r="A5" s="287">
        <v>1</v>
      </c>
      <c r="B5" s="282" t="str">
        <f>VLOOKUP(A5,пр.взв.!B6:F37,2,FALSE)</f>
        <v>VASILCHUK Ivan</v>
      </c>
      <c r="C5" s="284" t="str">
        <f>VLOOKUP(A5,пр.взв.!B6:F37,3,FALSE)</f>
        <v>1984, msic</v>
      </c>
      <c r="D5" s="284" t="str">
        <f>VLOOKUP(A5,пр.взв.!B6:F37,4,FALSE)</f>
        <v>UKR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85"/>
      <c r="B6" s="283"/>
      <c r="C6" s="278"/>
      <c r="D6" s="278"/>
      <c r="E6" s="272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85">
        <v>9</v>
      </c>
      <c r="B7" s="276" t="str">
        <f>VLOOKUP(A7,пр.взв.!B6:F37,2,FALSE)</f>
        <v>SATTOROV Abdulvakhob</v>
      </c>
      <c r="C7" s="278" t="str">
        <f>VLOOKUP(A7,пр.взв.!B6:F37,3,FALSE)</f>
        <v>1987, ms</v>
      </c>
      <c r="D7" s="278" t="str">
        <f>VLOOKUP(A7,пр.взв.!B6:F37,4,FALSE)</f>
        <v>TJK</v>
      </c>
      <c r="E7" s="273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86"/>
      <c r="B8" s="277"/>
      <c r="C8" s="279"/>
      <c r="D8" s="279"/>
      <c r="E8" s="16"/>
      <c r="F8" s="20"/>
      <c r="G8" s="272"/>
      <c r="H8" s="12"/>
      <c r="I8" s="12"/>
      <c r="J8" s="40"/>
      <c r="K8" s="40"/>
      <c r="L8" s="40"/>
      <c r="M8" s="13"/>
    </row>
    <row r="9" spans="1:19" ht="12.75" customHeight="1" thickBot="1">
      <c r="A9" s="287">
        <v>5</v>
      </c>
      <c r="B9" s="282" t="str">
        <f>VLOOKUP(A9,пр.взв.!B6:F37,2,FALSE)</f>
        <v>OSIPENKO Viktor</v>
      </c>
      <c r="C9" s="280" t="str">
        <f>VLOOKUP(A9,пр.взв.!B6:F37,3,FALSE)</f>
        <v>1991, ms</v>
      </c>
      <c r="D9" s="280" t="str">
        <f>VLOOKUP(A9,пр.взв.!B6:F37,4,FALSE)</f>
        <v>RUS</v>
      </c>
      <c r="E9" s="11"/>
      <c r="F9" s="20"/>
      <c r="G9" s="273"/>
      <c r="H9" s="25"/>
      <c r="I9" s="12"/>
      <c r="J9" s="40"/>
      <c r="K9" s="40"/>
      <c r="L9" s="40"/>
      <c r="M9" s="13"/>
    </row>
    <row r="10" spans="1:19" ht="12.75" customHeight="1">
      <c r="A10" s="285"/>
      <c r="B10" s="283"/>
      <c r="C10" s="281"/>
      <c r="D10" s="281"/>
      <c r="E10" s="272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85">
        <v>13</v>
      </c>
      <c r="B11" s="276" t="str">
        <f>VLOOKUP(A11,пр.взв.!B6:F37,2,FALSE)</f>
        <v>GRIGORYAN David</v>
      </c>
      <c r="C11" s="278" t="str">
        <f>VLOOKUP(A11,пр.взв.!B6:F37,3,FALSE)</f>
        <v>1990, ms</v>
      </c>
      <c r="D11" s="278" t="str">
        <f>VLOOKUP(A11,пр.взв.!B6:F37,4,FALSE)</f>
        <v>ARM</v>
      </c>
      <c r="E11" s="273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86"/>
      <c r="B12" s="277"/>
      <c r="C12" s="279"/>
      <c r="D12" s="279"/>
      <c r="E12" s="16"/>
      <c r="F12" s="274"/>
      <c r="G12" s="274"/>
      <c r="H12" s="24"/>
      <c r="I12" s="272"/>
      <c r="J12" s="12"/>
      <c r="K12" s="12"/>
      <c r="L12" s="12"/>
    </row>
    <row r="13" spans="1:19" ht="12.75" customHeight="1" thickBot="1">
      <c r="A13" s="287">
        <v>3</v>
      </c>
      <c r="B13" s="282" t="str">
        <f>VLOOKUP(A13,пр.взв.!B6:F37,2,FALSE)</f>
        <v>DANIYAROV Erkin</v>
      </c>
      <c r="C13" s="280" t="str">
        <f>VLOOKUP(A13,пр.взв.!B6:F37,3,FALSE)</f>
        <v>1990, msic</v>
      </c>
      <c r="D13" s="280" t="str">
        <f>VLOOKUP(A13,пр.взв.!B6:F37,4,FALSE)</f>
        <v>UZB</v>
      </c>
      <c r="E13" s="11"/>
      <c r="F13" s="14"/>
      <c r="G13" s="14"/>
      <c r="H13" s="24"/>
      <c r="I13" s="273"/>
      <c r="J13" s="39"/>
      <c r="K13" s="25"/>
      <c r="L13" s="12"/>
    </row>
    <row r="14" spans="1:19" ht="12.75" customHeight="1">
      <c r="A14" s="285"/>
      <c r="B14" s="283"/>
      <c r="C14" s="281"/>
      <c r="D14" s="281"/>
      <c r="E14" s="272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85">
        <v>11</v>
      </c>
      <c r="B15" s="276" t="str">
        <f>VLOOKUP(A15,пр.взв.!B6:F37,2,FALSE)</f>
        <v>ORLOV Ivan</v>
      </c>
      <c r="C15" s="278" t="str">
        <f>VLOOKUP(A15,пр.взв.!B6:F37,3,FALSE)</f>
        <v>1985, ms</v>
      </c>
      <c r="D15" s="278" t="str">
        <f>VLOOKUP(A15,пр.взв.!B6:F37,4,FALSE)</f>
        <v>RUS</v>
      </c>
      <c r="E15" s="273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86"/>
      <c r="B16" s="277"/>
      <c r="C16" s="279"/>
      <c r="D16" s="279"/>
      <c r="E16" s="16"/>
      <c r="F16" s="20"/>
      <c r="G16" s="272"/>
      <c r="H16" s="26"/>
      <c r="I16" s="12"/>
      <c r="J16" s="12"/>
      <c r="K16" s="24"/>
      <c r="L16" s="12"/>
      <c r="M16" s="13"/>
    </row>
    <row r="17" spans="1:13" ht="12.75" customHeight="1" thickBot="1">
      <c r="A17" s="287">
        <v>7</v>
      </c>
      <c r="B17" s="282" t="str">
        <f>VLOOKUP(A17,пр.взв.!B6:F37,2,FALSE)</f>
        <v>STSEPANKOU Aliaksei</v>
      </c>
      <c r="C17" s="280" t="str">
        <f>VLOOKUP(A17,пр.взв.!B6:F37,3,FALSE)</f>
        <v>1986, msic</v>
      </c>
      <c r="D17" s="280" t="str">
        <f>VLOOKUP(A17,пр.взв.!B6:F37,4,FALSE)</f>
        <v>BLR</v>
      </c>
      <c r="E17" s="11"/>
      <c r="F17" s="21"/>
      <c r="G17" s="273"/>
      <c r="H17" s="9"/>
      <c r="I17" s="9"/>
      <c r="J17" s="9"/>
      <c r="K17" s="38"/>
      <c r="L17" s="9"/>
      <c r="M17" s="13"/>
    </row>
    <row r="18" spans="1:13" ht="12.75" customHeight="1">
      <c r="A18" s="285"/>
      <c r="B18" s="283"/>
      <c r="C18" s="281"/>
      <c r="D18" s="281"/>
      <c r="E18" s="272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85">
        <v>15</v>
      </c>
      <c r="B19" s="276">
        <f>VLOOKUP(A19,пр.взв.!B6:F37,2,FALSE)</f>
        <v>0</v>
      </c>
      <c r="C19" s="278">
        <f>VLOOKUP(A19,пр.взв.!B6:F37,3,FALSE)</f>
        <v>0</v>
      </c>
      <c r="D19" s="278">
        <f>VLOOKUP(A19,пр.взв.!B6:F37,4,FALSE)</f>
        <v>0</v>
      </c>
      <c r="E19" s="273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86"/>
      <c r="B20" s="277"/>
      <c r="C20" s="279"/>
      <c r="D20" s="279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7" t="s">
        <v>1</v>
      </c>
      <c r="B21" s="6"/>
      <c r="C21" s="6"/>
      <c r="D21" s="85"/>
      <c r="E21" s="3"/>
      <c r="F21" s="3"/>
      <c r="G21" s="3"/>
      <c r="J21" s="3"/>
      <c r="K21" s="272"/>
      <c r="M21" s="10"/>
    </row>
    <row r="22" spans="1:13" ht="16.5" thickBot="1">
      <c r="A22" s="287">
        <v>2</v>
      </c>
      <c r="B22" s="282" t="str">
        <f>VLOOKUP(A22,пр.взв.!B5:F36,2,FALSE)</f>
        <v>SHERALIEV Mansur</v>
      </c>
      <c r="C22" s="284" t="str">
        <f>VLOOKUP(A22,пр.взв.!B5:F36,3,FALSE)</f>
        <v>1983, ms</v>
      </c>
      <c r="D22" s="284" t="str">
        <f>VLOOKUP(A22,пр.взв.!B5:F36,4,FALSE)</f>
        <v>UZB</v>
      </c>
      <c r="E22" s="11"/>
      <c r="F22" s="12"/>
      <c r="G22" s="12"/>
      <c r="H22" s="12"/>
      <c r="I22" s="12"/>
      <c r="J22" s="3"/>
      <c r="K22" s="273"/>
    </row>
    <row r="23" spans="1:13">
      <c r="A23" s="285"/>
      <c r="B23" s="283"/>
      <c r="C23" s="278"/>
      <c r="D23" s="278"/>
      <c r="E23" s="272"/>
      <c r="F23" s="14"/>
      <c r="G23" s="14"/>
      <c r="H23" s="12"/>
      <c r="I23" s="12"/>
      <c r="J23" s="3"/>
      <c r="K23" s="30"/>
    </row>
    <row r="24" spans="1:13" ht="13.5" thickBot="1">
      <c r="A24" s="285">
        <v>10</v>
      </c>
      <c r="B24" s="276" t="str">
        <f>VLOOKUP(A24,пр.взв.!B5:F36,2,FALSE)</f>
        <v>GUSAROV Andrey</v>
      </c>
      <c r="C24" s="278" t="str">
        <f>VLOOKUP(A24,пр.взв.!B5:F36,3,FALSE)</f>
        <v>1988, ms</v>
      </c>
      <c r="D24" s="278" t="str">
        <f>VLOOKUP(A24,пр.взв.!B5:F36,4,FALSE)</f>
        <v>RUS-M</v>
      </c>
      <c r="E24" s="273"/>
      <c r="F24" s="19"/>
      <c r="G24" s="14"/>
      <c r="H24" s="12"/>
      <c r="I24" s="12"/>
      <c r="J24" s="3"/>
      <c r="K24" s="30"/>
    </row>
    <row r="25" spans="1:13" ht="16.5" thickBot="1">
      <c r="A25" s="286"/>
      <c r="B25" s="277"/>
      <c r="C25" s="279"/>
      <c r="D25" s="279"/>
      <c r="E25" s="16"/>
      <c r="F25" s="20"/>
      <c r="G25" s="272"/>
      <c r="H25" s="12"/>
      <c r="I25" s="12"/>
      <c r="J25" s="3"/>
      <c r="K25" s="30"/>
    </row>
    <row r="26" spans="1:13" ht="16.5" thickBot="1">
      <c r="A26" s="287">
        <v>6</v>
      </c>
      <c r="B26" s="282" t="str">
        <f>VLOOKUP(A26,пр.взв.!B5:F36,2,FALSE)</f>
        <v>GULYAEV Artem</v>
      </c>
      <c r="C26" s="280" t="str">
        <f>VLOOKUP(A26,пр.взв.!B5:F36,3,FALSE)</f>
        <v>1992, ms</v>
      </c>
      <c r="D26" s="280" t="str">
        <f>VLOOKUP(A26,пр.взв.!B5:F36,4,FALSE)</f>
        <v>UKR</v>
      </c>
      <c r="E26" s="11"/>
      <c r="F26" s="20"/>
      <c r="G26" s="273"/>
      <c r="H26" s="25"/>
      <c r="I26" s="12"/>
      <c r="J26" s="3"/>
      <c r="K26" s="30"/>
    </row>
    <row r="27" spans="1:13">
      <c r="A27" s="285"/>
      <c r="B27" s="283"/>
      <c r="C27" s="281"/>
      <c r="D27" s="281"/>
      <c r="E27" s="272"/>
      <c r="F27" s="23"/>
      <c r="G27" s="14"/>
      <c r="H27" s="24"/>
      <c r="I27" s="12"/>
      <c r="J27" s="3"/>
      <c r="K27" s="30"/>
    </row>
    <row r="28" spans="1:13" ht="13.5" thickBot="1">
      <c r="A28" s="285">
        <v>14</v>
      </c>
      <c r="B28" s="276">
        <f>VLOOKUP(A28,пр.взв.!B5:F36,2,FALSE)</f>
        <v>0</v>
      </c>
      <c r="C28" s="278">
        <f>VLOOKUP(A28,пр.взв.!B5:F36,3,FALSE)</f>
        <v>0</v>
      </c>
      <c r="D28" s="278">
        <f>VLOOKUP(A28,пр.взв.!B5:F36,4,FALSE)</f>
        <v>0</v>
      </c>
      <c r="E28" s="273"/>
      <c r="F28" s="14"/>
      <c r="G28" s="14"/>
      <c r="H28" s="24"/>
      <c r="I28" s="27"/>
      <c r="J28" s="3"/>
      <c r="K28" s="30"/>
    </row>
    <row r="29" spans="1:13" ht="16.5" thickBot="1">
      <c r="A29" s="286"/>
      <c r="B29" s="277"/>
      <c r="C29" s="279"/>
      <c r="D29" s="279"/>
      <c r="E29" s="16"/>
      <c r="F29" s="274"/>
      <c r="G29" s="274"/>
      <c r="H29" s="24"/>
      <c r="I29" s="272"/>
      <c r="J29" s="2"/>
      <c r="K29" s="29"/>
    </row>
    <row r="30" spans="1:13" ht="16.5" thickBot="1">
      <c r="A30" s="287">
        <v>4</v>
      </c>
      <c r="B30" s="282" t="str">
        <f>VLOOKUP(A30,пр.взв.!B5:F36,2,FALSE)</f>
        <v>KHUSENOV Akhmed</v>
      </c>
      <c r="C30" s="280" t="str">
        <f>VLOOKUP(A30,пр.взв.!B5:F36,3,FALSE)</f>
        <v>1992, cms</v>
      </c>
      <c r="D30" s="280" t="str">
        <f>VLOOKUP(A30,пр.взв.!B5:F36,4,FALSE)</f>
        <v>TJK</v>
      </c>
      <c r="E30" s="11"/>
      <c r="F30" s="14"/>
      <c r="G30" s="14"/>
      <c r="H30" s="24"/>
      <c r="I30" s="273"/>
    </row>
    <row r="31" spans="1:13">
      <c r="A31" s="285"/>
      <c r="B31" s="283"/>
      <c r="C31" s="281"/>
      <c r="D31" s="281"/>
      <c r="E31" s="272"/>
      <c r="F31" s="14"/>
      <c r="G31" s="14"/>
      <c r="H31" s="24"/>
      <c r="I31" s="12"/>
    </row>
    <row r="32" spans="1:13" ht="13.5" thickBot="1">
      <c r="A32" s="285">
        <v>12</v>
      </c>
      <c r="B32" s="276" t="str">
        <f>VLOOKUP(A32,пр.взв.!B5:F36,2,FALSE)</f>
        <v>LONDAREV Valadimir</v>
      </c>
      <c r="C32" s="278" t="str">
        <f>VLOOKUP(A32,пр.взв.!B5:F36,3,FALSE)</f>
        <v>1993, cms</v>
      </c>
      <c r="D32" s="278" t="str">
        <f>VLOOKUP(A32,пр.взв.!B5:F36,4,FALSE)</f>
        <v>RUS</v>
      </c>
      <c r="E32" s="273"/>
      <c r="F32" s="19"/>
      <c r="G32" s="14"/>
      <c r="H32" s="24"/>
      <c r="I32" s="12"/>
    </row>
    <row r="33" spans="1:13" ht="16.5" thickBot="1">
      <c r="A33" s="286"/>
      <c r="B33" s="277"/>
      <c r="C33" s="279"/>
      <c r="D33" s="279"/>
      <c r="E33" s="16"/>
      <c r="F33" s="20"/>
      <c r="G33" s="272"/>
      <c r="H33" s="26"/>
      <c r="I33" s="12"/>
    </row>
    <row r="34" spans="1:13" ht="16.5" thickBot="1">
      <c r="A34" s="287">
        <v>8</v>
      </c>
      <c r="B34" s="282" t="str">
        <f>VLOOKUP(A34,пр.взв.!B5:F36,2,FALSE)</f>
        <v>KAZUSIONAK Andrey</v>
      </c>
      <c r="C34" s="280" t="str">
        <f>VLOOKUP(A34,пр.взв.!B5:F36,3,FALSE)</f>
        <v>1984, msic</v>
      </c>
      <c r="D34" s="280" t="str">
        <f>VLOOKUP(A34,пр.взв.!B5:F36,4,FALSE)</f>
        <v>BLR</v>
      </c>
      <c r="E34" s="11"/>
      <c r="F34" s="21"/>
      <c r="G34" s="273"/>
      <c r="H34" s="9"/>
      <c r="I34" s="9"/>
    </row>
    <row r="35" spans="1:13" ht="15.75">
      <c r="A35" s="285"/>
      <c r="B35" s="283"/>
      <c r="C35" s="281"/>
      <c r="D35" s="281"/>
      <c r="E35" s="272"/>
      <c r="F35" s="22"/>
      <c r="G35" s="16"/>
      <c r="H35" s="17"/>
      <c r="I35" s="17"/>
    </row>
    <row r="36" spans="1:13" ht="16.5" thickBot="1">
      <c r="A36" s="285">
        <v>16</v>
      </c>
      <c r="B36" s="276">
        <f>VLOOKUP(A36,пр.взв.!B7:F38,2,FALSE)</f>
        <v>0</v>
      </c>
      <c r="C36" s="278">
        <f>VLOOKUP(A36,пр.взв.!B1:F40,3,FALSE)</f>
        <v>0</v>
      </c>
      <c r="D36" s="278">
        <f>VLOOKUP(A36,пр.взв.!B1:F40,4,FALSE)</f>
        <v>0</v>
      </c>
      <c r="E36" s="273"/>
      <c r="F36" s="16"/>
      <c r="G36" s="16"/>
      <c r="H36" s="17"/>
      <c r="I36" s="17"/>
    </row>
    <row r="37" spans="1:13" ht="16.5" thickBot="1">
      <c r="A37" s="286"/>
      <c r="B37" s="277"/>
      <c r="C37" s="279"/>
      <c r="D37" s="279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84"/>
      <c r="C40" s="33"/>
      <c r="D40" s="275"/>
      <c r="E40" s="33"/>
      <c r="F40" s="33"/>
      <c r="G40" s="33"/>
      <c r="H40" s="33"/>
      <c r="I40" s="33"/>
    </row>
    <row r="41" spans="1:13" ht="12" customHeight="1">
      <c r="B41" s="31"/>
      <c r="C41" s="31"/>
      <c r="D41" s="275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4"/>
      <c r="G42" s="105"/>
      <c r="H42" s="33"/>
      <c r="I42" s="33"/>
      <c r="J42" s="33"/>
      <c r="K42" s="33"/>
    </row>
    <row r="43" spans="1:13" ht="12" customHeight="1">
      <c r="B43" s="31"/>
      <c r="C43" s="31"/>
      <c r="E43" s="3"/>
      <c r="F43" s="31"/>
      <c r="G43" s="105"/>
      <c r="H43" s="31"/>
      <c r="I43" s="33"/>
      <c r="J43" s="33"/>
      <c r="K43" s="31"/>
    </row>
    <row r="44" spans="1:13" ht="12" customHeight="1">
      <c r="B44" s="84"/>
      <c r="C44" s="31"/>
      <c r="E44" s="3"/>
      <c r="F44" s="31"/>
      <c r="G44" s="106"/>
      <c r="H44" s="35"/>
      <c r="I44" s="35"/>
      <c r="J44" s="35"/>
      <c r="K44" s="31"/>
    </row>
    <row r="45" spans="1:13" ht="12" customHeight="1" thickBot="1">
      <c r="B45" s="31"/>
      <c r="C45" s="31"/>
      <c r="E45" s="3"/>
      <c r="F45" s="31"/>
      <c r="G45" s="105"/>
      <c r="H45" s="31"/>
      <c r="I45" s="31"/>
      <c r="J45" s="36"/>
      <c r="K45" s="31"/>
    </row>
    <row r="46" spans="1:13" ht="12" customHeight="1">
      <c r="B46" s="31"/>
      <c r="C46" s="31"/>
      <c r="E46" s="3"/>
      <c r="F46" s="31"/>
      <c r="G46" s="105"/>
      <c r="H46" s="31"/>
      <c r="I46" s="31"/>
      <c r="J46" s="36"/>
      <c r="K46" s="18"/>
      <c r="L46" s="3"/>
    </row>
    <row r="47" spans="1:13" ht="12" customHeight="1" thickBot="1">
      <c r="B47" s="31"/>
      <c r="C47" s="31"/>
      <c r="E47" s="2"/>
      <c r="F47" s="35"/>
      <c r="G47" s="105"/>
      <c r="H47" s="33"/>
      <c r="I47" s="31"/>
      <c r="J47" s="36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1"/>
      <c r="J48" s="36"/>
      <c r="K48" s="31"/>
      <c r="L48" s="3"/>
      <c r="M48" s="3"/>
    </row>
    <row r="49" spans="2:13" ht="12" customHeight="1">
      <c r="B49" s="84"/>
      <c r="C49" s="31"/>
      <c r="D49" s="275"/>
      <c r="E49" s="3"/>
      <c r="F49" s="31"/>
      <c r="G49" s="31"/>
      <c r="H49" s="31"/>
      <c r="I49" s="31"/>
      <c r="J49" s="31"/>
      <c r="K49" s="3"/>
      <c r="L49" s="3"/>
      <c r="M49" s="3"/>
    </row>
    <row r="50" spans="2:13" ht="15.75" customHeight="1">
      <c r="B50" s="31"/>
      <c r="C50" s="31"/>
      <c r="D50" s="275"/>
      <c r="E50" s="3"/>
      <c r="F50" s="31"/>
      <c r="G50" s="31"/>
      <c r="H50" s="31"/>
      <c r="I50" s="31"/>
      <c r="J50" s="31"/>
      <c r="K50" s="31"/>
      <c r="L50" s="11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1"/>
      <c r="J51" s="31"/>
      <c r="K51" s="31"/>
      <c r="L51" s="16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1"/>
      <c r="J52" s="31"/>
      <c r="K52" s="31"/>
      <c r="L52" s="3"/>
      <c r="M52" s="3"/>
    </row>
    <row r="53" spans="2:13" ht="12" customHeight="1">
      <c r="B53" s="84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1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6"/>
      <c r="L56" s="3"/>
      <c r="M56" s="3"/>
    </row>
    <row r="57" spans="2:13" ht="15.75">
      <c r="B57" s="31"/>
      <c r="C57" s="31"/>
      <c r="D57" s="3"/>
      <c r="E57" s="3"/>
      <c r="F57" s="31"/>
      <c r="G57" s="31"/>
      <c r="H57" s="31"/>
      <c r="I57" s="31"/>
      <c r="J57" s="31"/>
      <c r="K57" s="11"/>
      <c r="L57" s="3"/>
    </row>
    <row r="58" spans="2:13" ht="15.75">
      <c r="D58" s="3"/>
      <c r="E58" s="3"/>
      <c r="F58" s="3"/>
      <c r="G58" s="3"/>
      <c r="H58" s="3"/>
      <c r="I58" s="16"/>
      <c r="J58" s="3"/>
      <c r="K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B5:B6"/>
    <mergeCell ref="A4:B4"/>
    <mergeCell ref="B7:B8"/>
    <mergeCell ref="C7:C8"/>
    <mergeCell ref="G8:G9"/>
    <mergeCell ref="D9:D10"/>
    <mergeCell ref="D7:D8"/>
    <mergeCell ref="A9:A10"/>
    <mergeCell ref="A7:A8"/>
    <mergeCell ref="A5:A6"/>
    <mergeCell ref="D19:D20"/>
    <mergeCell ref="A17:A18"/>
    <mergeCell ref="B17:B18"/>
    <mergeCell ref="C17:C18"/>
    <mergeCell ref="D13:D14"/>
    <mergeCell ref="A15:A16"/>
    <mergeCell ref="B15:B16"/>
    <mergeCell ref="C15:C16"/>
    <mergeCell ref="B9:B10"/>
    <mergeCell ref="C9:C10"/>
    <mergeCell ref="A11:A12"/>
    <mergeCell ref="B11:B12"/>
    <mergeCell ref="C11:C12"/>
    <mergeCell ref="A13:A14"/>
    <mergeCell ref="A19:A20"/>
    <mergeCell ref="B19:B20"/>
    <mergeCell ref="C26:C27"/>
    <mergeCell ref="B24:B25"/>
    <mergeCell ref="C24:C25"/>
    <mergeCell ref="A22:A23"/>
    <mergeCell ref="A24:A25"/>
    <mergeCell ref="C19:C20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E10:E11"/>
    <mergeCell ref="E23:E24"/>
    <mergeCell ref="E35:E36"/>
    <mergeCell ref="D30:D31"/>
    <mergeCell ref="B22:B23"/>
    <mergeCell ref="D28:D29"/>
    <mergeCell ref="D26:D27"/>
    <mergeCell ref="D22:D23"/>
    <mergeCell ref="D24:D25"/>
    <mergeCell ref="D34:D35"/>
    <mergeCell ref="D32:D33"/>
    <mergeCell ref="D17:D18"/>
    <mergeCell ref="B13:B14"/>
    <mergeCell ref="C13:C14"/>
    <mergeCell ref="D15:D16"/>
    <mergeCell ref="D11:D12"/>
    <mergeCell ref="K21:K22"/>
    <mergeCell ref="D40:D41"/>
    <mergeCell ref="D49:D50"/>
    <mergeCell ref="B36:B37"/>
    <mergeCell ref="C36:C37"/>
    <mergeCell ref="D36:D37"/>
    <mergeCell ref="G25:G26"/>
    <mergeCell ref="E27:E28"/>
    <mergeCell ref="I29:I30"/>
    <mergeCell ref="E31:E32"/>
    <mergeCell ref="G33:G34"/>
    <mergeCell ref="F29:G29"/>
    <mergeCell ref="I12:I13"/>
    <mergeCell ref="F12:G12"/>
    <mergeCell ref="G16:G17"/>
    <mergeCell ref="E14:E15"/>
    <mergeCell ref="E18:E1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4" zoomScaleNormal="100" workbookViewId="0">
      <selection sqref="A1:H40"/>
    </sheetView>
  </sheetViews>
  <sheetFormatPr defaultRowHeight="12.75"/>
  <sheetData>
    <row r="1" spans="1:10" ht="30.75" customHeight="1" thickBot="1">
      <c r="A1" s="313" t="str">
        <f>[1]реквизиты!$A$2</f>
        <v>World Cup Stage - XI International Sambo Tournament for General Aslambeck Askakhanov prizes</v>
      </c>
      <c r="B1" s="314"/>
      <c r="C1" s="314"/>
      <c r="D1" s="314"/>
      <c r="E1" s="314"/>
      <c r="F1" s="314"/>
      <c r="G1" s="314"/>
      <c r="H1" s="315"/>
    </row>
    <row r="2" spans="1:10">
      <c r="A2" s="316" t="str">
        <f>[1]реквизиты!$A$3</f>
        <v>September 30 - October 02, 2012      Moscow /Russia/</v>
      </c>
      <c r="B2" s="316"/>
      <c r="C2" s="316"/>
      <c r="D2" s="316"/>
      <c r="E2" s="316"/>
      <c r="F2" s="316"/>
      <c r="G2" s="316"/>
      <c r="H2" s="316"/>
    </row>
    <row r="3" spans="1:10" ht="18">
      <c r="A3" s="317" t="s">
        <v>37</v>
      </c>
      <c r="B3" s="317"/>
      <c r="C3" s="317"/>
      <c r="D3" s="317"/>
      <c r="E3" s="317"/>
      <c r="F3" s="317"/>
      <c r="G3" s="317"/>
      <c r="H3" s="317"/>
    </row>
    <row r="4" spans="1:10" ht="34.5" customHeight="1">
      <c r="A4" s="118"/>
      <c r="B4" s="118"/>
      <c r="C4" s="321" t="str">
        <f>пр.взв.!C4</f>
        <v>M</v>
      </c>
      <c r="D4" s="321"/>
      <c r="E4" s="321" t="str">
        <f>пр.взв.!D4</f>
        <v>90 kg</v>
      </c>
      <c r="F4" s="321"/>
      <c r="G4" s="118"/>
      <c r="H4" s="118"/>
    </row>
    <row r="5" spans="1:10" ht="18.75" thickBot="1">
      <c r="A5" s="86"/>
      <c r="B5" s="86"/>
      <c r="C5" s="86"/>
      <c r="D5" s="86"/>
      <c r="E5" s="86"/>
      <c r="F5" s="86"/>
      <c r="G5" s="86"/>
      <c r="H5" s="86"/>
    </row>
    <row r="6" spans="1:10" ht="18" customHeight="1">
      <c r="A6" s="318" t="s">
        <v>32</v>
      </c>
      <c r="B6" s="293" t="str">
        <f>VLOOKUP(J6,пр.взв.!B7:F38,2,FALSE)</f>
        <v>KAZUSIONAK Andrey</v>
      </c>
      <c r="C6" s="293"/>
      <c r="D6" s="293"/>
      <c r="E6" s="293"/>
      <c r="F6" s="293"/>
      <c r="G6" s="293"/>
      <c r="H6" s="302" t="str">
        <f>VLOOKUP(J6,пр.взв.!B7:E38,3,FALSE)</f>
        <v>1984, msic</v>
      </c>
      <c r="I6" s="86"/>
      <c r="J6" s="87">
        <v>8</v>
      </c>
    </row>
    <row r="7" spans="1:10" ht="18" customHeight="1">
      <c r="A7" s="319"/>
      <c r="B7" s="294" t="e">
        <f>VLOOKUP(J7,пр.взв.!B8:F39,2,FALSE)</f>
        <v>#N/A</v>
      </c>
      <c r="C7" s="294"/>
      <c r="D7" s="294"/>
      <c r="E7" s="294"/>
      <c r="F7" s="294"/>
      <c r="G7" s="294"/>
      <c r="H7" s="303"/>
      <c r="I7" s="86"/>
      <c r="J7" s="87"/>
    </row>
    <row r="8" spans="1:10" ht="18">
      <c r="A8" s="319"/>
      <c r="B8" s="295" t="str">
        <f>VLOOKUP(J6,пр.взв.!B7:E38,4,FALSE)</f>
        <v>BLR</v>
      </c>
      <c r="C8" s="295"/>
      <c r="D8" s="295"/>
      <c r="E8" s="295"/>
      <c r="F8" s="295"/>
      <c r="G8" s="295"/>
      <c r="H8" s="296"/>
      <c r="I8" s="86"/>
      <c r="J8" s="87"/>
    </row>
    <row r="9" spans="1:10" ht="18.75" thickBot="1">
      <c r="A9" s="320"/>
      <c r="B9" s="297" t="e">
        <f>VLOOKUP("пр.взв.!",пр.взв.!B8:F39,4,FALSE)</f>
        <v>#N/A</v>
      </c>
      <c r="C9" s="297"/>
      <c r="D9" s="297"/>
      <c r="E9" s="297"/>
      <c r="F9" s="297"/>
      <c r="G9" s="297"/>
      <c r="H9" s="298"/>
      <c r="I9" s="86"/>
      <c r="J9" s="87"/>
    </row>
    <row r="10" spans="1:10" ht="18.75" thickBot="1">
      <c r="A10" s="86"/>
      <c r="B10" s="95"/>
      <c r="C10" s="95"/>
      <c r="D10" s="95"/>
      <c r="E10" s="95"/>
      <c r="F10" s="95"/>
      <c r="G10" s="95"/>
      <c r="H10" s="95"/>
      <c r="I10" s="86"/>
      <c r="J10" s="87"/>
    </row>
    <row r="11" spans="1:10" ht="18" customHeight="1">
      <c r="A11" s="299" t="s">
        <v>33</v>
      </c>
      <c r="B11" s="293" t="str">
        <f>VLOOKUP(J11,пр.взв.!B2:F43,2,FALSE)</f>
        <v>STSEPANKOU Aliaksei</v>
      </c>
      <c r="C11" s="293"/>
      <c r="D11" s="293"/>
      <c r="E11" s="293"/>
      <c r="F11" s="293"/>
      <c r="G11" s="293"/>
      <c r="H11" s="302" t="str">
        <f>VLOOKUP(J11,пр.взв.!B1:E43,3,FALSE)</f>
        <v>1986, msic</v>
      </c>
      <c r="I11" s="86"/>
      <c r="J11" s="87">
        <v>7</v>
      </c>
    </row>
    <row r="12" spans="1:10" ht="18" customHeight="1">
      <c r="A12" s="300"/>
      <c r="B12" s="294" t="e">
        <f>VLOOKUP(J12,пр.взв.!B3:F44,2,FALSE)</f>
        <v>#N/A</v>
      </c>
      <c r="C12" s="294"/>
      <c r="D12" s="294"/>
      <c r="E12" s="294"/>
      <c r="F12" s="294"/>
      <c r="G12" s="294"/>
      <c r="H12" s="303"/>
      <c r="I12" s="86"/>
      <c r="J12" s="87"/>
    </row>
    <row r="13" spans="1:10" ht="18">
      <c r="A13" s="300"/>
      <c r="B13" s="295" t="str">
        <f>VLOOKUP(J11,пр.взв.!B7:E38,4,FALSE)</f>
        <v>BLR</v>
      </c>
      <c r="C13" s="295"/>
      <c r="D13" s="295"/>
      <c r="E13" s="295"/>
      <c r="F13" s="295"/>
      <c r="G13" s="295"/>
      <c r="H13" s="296"/>
      <c r="I13" s="86"/>
      <c r="J13" s="87"/>
    </row>
    <row r="14" spans="1:10" ht="18.75" thickBot="1">
      <c r="A14" s="301"/>
      <c r="B14" s="297" t="e">
        <f>VLOOKUP("пр.взв.!",пр.взв.!B3:F44,4,FALSE)</f>
        <v>#N/A</v>
      </c>
      <c r="C14" s="297"/>
      <c r="D14" s="297"/>
      <c r="E14" s="297"/>
      <c r="F14" s="297"/>
      <c r="G14" s="297"/>
      <c r="H14" s="298"/>
      <c r="I14" s="86"/>
      <c r="J14" s="87"/>
    </row>
    <row r="15" spans="1:10" ht="18.75" thickBot="1">
      <c r="A15" s="86"/>
      <c r="B15" s="95"/>
      <c r="C15" s="95"/>
      <c r="D15" s="95"/>
      <c r="E15" s="95"/>
      <c r="F15" s="95"/>
      <c r="G15" s="95"/>
      <c r="H15" s="95"/>
      <c r="I15" s="86"/>
      <c r="J15" s="87"/>
    </row>
    <row r="16" spans="1:10" ht="18" customHeight="1">
      <c r="A16" s="310" t="s">
        <v>34</v>
      </c>
      <c r="B16" s="293" t="str">
        <f>VLOOKUP(J16,пр.взв.!B1:F48,2,FALSE)</f>
        <v>VASILCHUK Ivan</v>
      </c>
      <c r="C16" s="293"/>
      <c r="D16" s="293"/>
      <c r="E16" s="293"/>
      <c r="F16" s="293"/>
      <c r="G16" s="293"/>
      <c r="H16" s="302" t="str">
        <f>VLOOKUP(J16,пр.взв.!B1:E48,3,FALSE)</f>
        <v>1984, msic</v>
      </c>
      <c r="I16" s="86"/>
      <c r="J16" s="87">
        <v>1</v>
      </c>
    </row>
    <row r="17" spans="1:10" ht="18" customHeight="1">
      <c r="A17" s="311"/>
      <c r="B17" s="294" t="e">
        <f>VLOOKUP(J17,пр.взв.!B1:F49,2,FALSE)</f>
        <v>#N/A</v>
      </c>
      <c r="C17" s="294"/>
      <c r="D17" s="294"/>
      <c r="E17" s="294"/>
      <c r="F17" s="294"/>
      <c r="G17" s="294"/>
      <c r="H17" s="303"/>
      <c r="I17" s="86"/>
      <c r="J17" s="87"/>
    </row>
    <row r="18" spans="1:10" ht="18">
      <c r="A18" s="311"/>
      <c r="B18" s="295" t="str">
        <f>VLOOKUP(J16,пр.взв.!B7:E38,4,FALSE)</f>
        <v>UKR</v>
      </c>
      <c r="C18" s="295"/>
      <c r="D18" s="295"/>
      <c r="E18" s="295"/>
      <c r="F18" s="295"/>
      <c r="G18" s="295"/>
      <c r="H18" s="296"/>
      <c r="I18" s="86"/>
      <c r="J18" s="87"/>
    </row>
    <row r="19" spans="1:10" ht="18.75" thickBot="1">
      <c r="A19" s="312"/>
      <c r="B19" s="297" t="e">
        <f>VLOOKUP("пр.взв.!",пр.взв.!B1:F49,4,FALSE)</f>
        <v>#N/A</v>
      </c>
      <c r="C19" s="297"/>
      <c r="D19" s="297"/>
      <c r="E19" s="297"/>
      <c r="F19" s="297"/>
      <c r="G19" s="297"/>
      <c r="H19" s="298"/>
      <c r="I19" s="86"/>
      <c r="J19" s="87"/>
    </row>
    <row r="20" spans="1:10" ht="18.75" hidden="1" thickBot="1">
      <c r="A20" s="86"/>
      <c r="B20" s="95"/>
      <c r="C20" s="95"/>
      <c r="D20" s="95"/>
      <c r="E20" s="95"/>
      <c r="F20" s="95"/>
      <c r="G20" s="95"/>
      <c r="H20" s="95"/>
      <c r="I20" s="86"/>
      <c r="J20" s="87"/>
    </row>
    <row r="21" spans="1:10" ht="18" hidden="1" customHeight="1">
      <c r="A21" s="310" t="s">
        <v>34</v>
      </c>
      <c r="B21" s="293" t="e">
        <f>VLOOKUP(J21,пр.взв.!B2:F53,2,FALSE)</f>
        <v>#N/A</v>
      </c>
      <c r="C21" s="293"/>
      <c r="D21" s="293"/>
      <c r="E21" s="293"/>
      <c r="F21" s="293"/>
      <c r="G21" s="293"/>
      <c r="H21" s="302" t="e">
        <f>VLOOKUP(J21,пр.взв.!B2:E53,3,FALSE)</f>
        <v>#N/A</v>
      </c>
      <c r="I21" s="86"/>
      <c r="J21" s="87">
        <f>пр.хода!G44</f>
        <v>0</v>
      </c>
    </row>
    <row r="22" spans="1:10" ht="18" hidden="1" customHeight="1">
      <c r="A22" s="311"/>
      <c r="B22" s="294" t="e">
        <f>VLOOKUP(J22,пр.взв.!B3:F54,2,FALSE)</f>
        <v>#N/A</v>
      </c>
      <c r="C22" s="294"/>
      <c r="D22" s="294"/>
      <c r="E22" s="294"/>
      <c r="F22" s="294"/>
      <c r="G22" s="294"/>
      <c r="H22" s="303"/>
      <c r="I22" s="86"/>
      <c r="J22" s="87"/>
    </row>
    <row r="23" spans="1:10" ht="18" hidden="1">
      <c r="A23" s="311"/>
      <c r="B23" s="295" t="e">
        <f>VLOOKUP(J21,пр.взв.!B7:E38,4,FALSE)</f>
        <v>#N/A</v>
      </c>
      <c r="C23" s="295"/>
      <c r="D23" s="295"/>
      <c r="E23" s="295"/>
      <c r="F23" s="295"/>
      <c r="G23" s="295"/>
      <c r="H23" s="296"/>
      <c r="I23" s="86"/>
    </row>
    <row r="24" spans="1:10" ht="18.75" hidden="1" thickBot="1">
      <c r="A24" s="312"/>
      <c r="B24" s="297" t="e">
        <f>VLOOKUP("пр.взв.!",пр.взв.!B3:F54,4,FALSE)</f>
        <v>#N/A</v>
      </c>
      <c r="C24" s="297"/>
      <c r="D24" s="297"/>
      <c r="E24" s="297"/>
      <c r="F24" s="297"/>
      <c r="G24" s="297"/>
      <c r="H24" s="298"/>
      <c r="I24" s="86"/>
    </row>
    <row r="25" spans="1:10" ht="18" hidden="1">
      <c r="A25" s="86"/>
      <c r="B25" s="86"/>
      <c r="C25" s="86"/>
      <c r="D25" s="86"/>
      <c r="E25" s="86"/>
      <c r="F25" s="86"/>
      <c r="G25" s="86"/>
      <c r="H25" s="86"/>
    </row>
    <row r="26" spans="1:10" ht="18">
      <c r="A26" s="86" t="s">
        <v>38</v>
      </c>
      <c r="B26" s="86"/>
      <c r="C26" s="86"/>
      <c r="D26" s="86"/>
      <c r="E26" s="86"/>
      <c r="F26" s="86"/>
      <c r="G26" s="86"/>
      <c r="H26" s="86"/>
    </row>
    <row r="27" spans="1:10" ht="13.5" thickBot="1"/>
    <row r="28" spans="1:10" ht="12.75" customHeight="1">
      <c r="A28" s="304"/>
      <c r="B28" s="305"/>
      <c r="C28" s="305"/>
      <c r="D28" s="305"/>
      <c r="E28" s="305"/>
      <c r="F28" s="305"/>
      <c r="G28" s="305"/>
      <c r="H28" s="306"/>
    </row>
    <row r="29" spans="1:10" ht="13.5" customHeight="1" thickBot="1">
      <c r="A29" s="307"/>
      <c r="B29" s="308"/>
      <c r="C29" s="308"/>
      <c r="D29" s="308"/>
      <c r="E29" s="308"/>
      <c r="F29" s="308"/>
      <c r="G29" s="308"/>
      <c r="H29" s="309"/>
    </row>
    <row r="32" spans="1:10" ht="18">
      <c r="A32" s="86" t="s">
        <v>39</v>
      </c>
      <c r="B32" s="86"/>
      <c r="C32" s="86"/>
      <c r="D32" s="86"/>
      <c r="E32" s="86"/>
      <c r="F32" s="86"/>
      <c r="G32" s="86"/>
      <c r="H32" s="86"/>
    </row>
    <row r="33" spans="1:8" ht="18">
      <c r="A33" s="86"/>
      <c r="B33" s="86"/>
      <c r="C33" s="86"/>
      <c r="D33" s="86"/>
      <c r="E33" s="86"/>
      <c r="F33" s="86"/>
      <c r="G33" s="86"/>
      <c r="H33" s="86"/>
    </row>
    <row r="34" spans="1:8" ht="18">
      <c r="A34" s="86"/>
      <c r="B34" s="86"/>
      <c r="C34" s="86"/>
      <c r="D34" s="86"/>
      <c r="E34" s="86"/>
      <c r="F34" s="86"/>
      <c r="G34" s="86"/>
      <c r="H34" s="86"/>
    </row>
    <row r="35" spans="1:8" ht="18">
      <c r="A35" s="88"/>
      <c r="B35" s="88"/>
      <c r="C35" s="88"/>
      <c r="D35" s="88"/>
      <c r="E35" s="88"/>
      <c r="F35" s="88"/>
      <c r="G35" s="88"/>
      <c r="H35" s="88"/>
    </row>
    <row r="36" spans="1:8" ht="18">
      <c r="A36" s="89"/>
      <c r="B36" s="89"/>
      <c r="C36" s="89"/>
      <c r="D36" s="89"/>
      <c r="E36" s="89"/>
      <c r="F36" s="89"/>
      <c r="G36" s="89"/>
      <c r="H36" s="89"/>
    </row>
    <row r="37" spans="1:8" ht="18">
      <c r="A37" s="88"/>
      <c r="B37" s="88"/>
      <c r="C37" s="88"/>
      <c r="D37" s="88"/>
      <c r="E37" s="88"/>
      <c r="F37" s="88"/>
      <c r="G37" s="88"/>
      <c r="H37" s="88"/>
    </row>
    <row r="38" spans="1:8" ht="18">
      <c r="A38" s="90"/>
      <c r="B38" s="90"/>
      <c r="C38" s="90"/>
      <c r="D38" s="90"/>
      <c r="E38" s="90"/>
      <c r="F38" s="90"/>
      <c r="G38" s="90"/>
      <c r="H38" s="90"/>
    </row>
    <row r="39" spans="1:8" ht="18">
      <c r="A39" s="88"/>
      <c r="B39" s="88"/>
      <c r="C39" s="88"/>
      <c r="D39" s="88"/>
      <c r="E39" s="88"/>
      <c r="F39" s="88"/>
      <c r="G39" s="88"/>
      <c r="H39" s="88"/>
    </row>
    <row r="40" spans="1:8" ht="18">
      <c r="A40" s="90"/>
      <c r="B40" s="90"/>
      <c r="C40" s="90"/>
      <c r="D40" s="90"/>
      <c r="E40" s="90"/>
      <c r="F40" s="90"/>
      <c r="G40" s="90"/>
      <c r="H40" s="90"/>
    </row>
  </sheetData>
  <mergeCells count="22">
    <mergeCell ref="A1:H1"/>
    <mergeCell ref="A2:H2"/>
    <mergeCell ref="A3:H3"/>
    <mergeCell ref="A6:A9"/>
    <mergeCell ref="H6:H7"/>
    <mergeCell ref="B8:H9"/>
    <mergeCell ref="C4:D4"/>
    <mergeCell ref="E4:F4"/>
    <mergeCell ref="B6:G7"/>
    <mergeCell ref="A28:H29"/>
    <mergeCell ref="A21:A24"/>
    <mergeCell ref="H21:H22"/>
    <mergeCell ref="H16:H17"/>
    <mergeCell ref="B18:H19"/>
    <mergeCell ref="A16:A19"/>
    <mergeCell ref="B11:G12"/>
    <mergeCell ref="B21:G22"/>
    <mergeCell ref="B23:H24"/>
    <mergeCell ref="A11:A14"/>
    <mergeCell ref="H11:H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128"/>
  <sheetViews>
    <sheetView tabSelected="1" zoomScaleNormal="100" workbookViewId="0">
      <selection activeCell="A4" sqref="A4:C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28.140625" customWidth="1"/>
    <col min="5" max="5" width="9.7109375" customWidth="1"/>
    <col min="6" max="6" width="7.57031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7.710937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59.25" customHeight="1">
      <c r="A1" s="328" t="str">
        <f>[2]пр.взв.!A2</f>
        <v>World Cup Stage - XI International Sambo Tournament for General Aslambeck Askakhanov prizes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22" ht="28.5" customHeight="1">
      <c r="A2" s="374" t="str">
        <f>[3]пр.взв.!A3</f>
        <v>September 30 - October 02, 2012      Moscow /Russia/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42"/>
      <c r="R2" s="42"/>
      <c r="S2" s="42"/>
      <c r="T2" s="42"/>
      <c r="U2" s="8"/>
    </row>
    <row r="3" spans="1:22" ht="3" customHeight="1" thickBot="1">
      <c r="C3" s="3"/>
      <c r="D3" s="51"/>
      <c r="L3" s="79"/>
      <c r="M3" s="110"/>
      <c r="N3" s="110"/>
      <c r="O3" s="110"/>
      <c r="P3" s="110"/>
      <c r="Q3" s="72"/>
      <c r="R3" s="72"/>
      <c r="S3" s="62"/>
      <c r="V3" s="93"/>
    </row>
    <row r="4" spans="1:22" ht="28.5" customHeight="1" thickBot="1">
      <c r="A4" s="409" t="str">
        <f>пр.взв.!C4</f>
        <v>M</v>
      </c>
      <c r="B4" s="410"/>
      <c r="C4" s="411"/>
      <c r="D4" s="113" t="str">
        <f>пр.взв.!D4</f>
        <v>90 kg</v>
      </c>
      <c r="E4" s="329" t="s">
        <v>82</v>
      </c>
      <c r="F4" s="330"/>
      <c r="G4" s="72"/>
      <c r="H4" s="72"/>
      <c r="I4" s="72"/>
      <c r="J4" s="72"/>
      <c r="K4" s="72"/>
      <c r="L4" s="72"/>
    </row>
    <row r="5" spans="1:22" ht="12.75" customHeight="1" thickBot="1">
      <c r="C5" s="112"/>
    </row>
    <row r="6" spans="1:22" ht="12.75" customHeight="1" thickBot="1">
      <c r="A6" s="362" t="s">
        <v>40</v>
      </c>
      <c r="C6" s="333">
        <v>1</v>
      </c>
      <c r="D6" s="339" t="str">
        <f>VLOOKUP(C6,пр.взв.!B7:F38,2,FALSE)</f>
        <v>VASILCHUK Ivan</v>
      </c>
      <c r="E6" s="341" t="str">
        <f>VLOOKUP(C6,пр.взв.!B7:F38,3,FALSE)</f>
        <v>1984, msic</v>
      </c>
      <c r="F6" s="347" t="str">
        <f>VLOOKUP(C6,пр.взв.!B7:F38,4,FALSE)</f>
        <v>UKR</v>
      </c>
      <c r="G6" s="94"/>
      <c r="H6" s="48"/>
      <c r="I6" s="48"/>
      <c r="J6" s="48"/>
      <c r="K6" s="48"/>
      <c r="L6" s="12"/>
      <c r="M6" s="369">
        <v>1</v>
      </c>
      <c r="N6" s="372">
        <f>K22</f>
        <v>8</v>
      </c>
      <c r="O6" s="373" t="str">
        <f>VLOOKUP(N6,пр.взв.!B7:E38,2,FALSE)</f>
        <v>KAZUSIONAK Andrey</v>
      </c>
      <c r="P6" s="371" t="str">
        <f>VLOOKUP(N6,пр.взв.!B7:F38,4,FALSE)</f>
        <v>BLR</v>
      </c>
    </row>
    <row r="7" spans="1:22" ht="12.75" customHeight="1">
      <c r="A7" s="363"/>
      <c r="C7" s="334"/>
      <c r="D7" s="340">
        <f>пр.взв.!C8</f>
        <v>0</v>
      </c>
      <c r="E7" s="342"/>
      <c r="F7" s="348">
        <f>пр.взв.!E8</f>
        <v>0</v>
      </c>
      <c r="G7" s="326">
        <v>1</v>
      </c>
      <c r="H7" s="14"/>
      <c r="I7" s="14"/>
      <c r="J7" s="12"/>
      <c r="K7" s="99"/>
      <c r="M7" s="370"/>
      <c r="N7" s="349"/>
      <c r="O7" s="350" t="e">
        <f>VLOOKUP(N7,пр.взв.!B7:E38,2,FALSE)</f>
        <v>#N/A</v>
      </c>
      <c r="P7" s="355" t="e">
        <f>VLOOKUP(N7,пр.взв.!B7:E38,4,FALSE)</f>
        <v>#N/A</v>
      </c>
    </row>
    <row r="8" spans="1:22" ht="12.75" customHeight="1" thickBot="1">
      <c r="A8" s="363"/>
      <c r="C8" s="335">
        <v>9</v>
      </c>
      <c r="D8" s="343" t="str">
        <f>VLOOKUP(C8,пр.взв.!B7:F38,2,FALSE)</f>
        <v>SATTOROV Abdulvakhob</v>
      </c>
      <c r="E8" s="367" t="str">
        <f>VLOOKUP(C8,пр.взв.!B7:F38,3,FALSE)</f>
        <v>1987, ms</v>
      </c>
      <c r="F8" s="365" t="str">
        <f>VLOOKUP(C8,пр.взв.!B7:F38,4,FALSE)</f>
        <v>TJK</v>
      </c>
      <c r="G8" s="327"/>
      <c r="H8" s="19"/>
      <c r="I8" s="14"/>
      <c r="J8" s="12"/>
      <c r="K8" s="99"/>
      <c r="M8" s="375">
        <v>2</v>
      </c>
      <c r="N8" s="349">
        <v>7</v>
      </c>
      <c r="O8" s="350" t="str">
        <f>VLOOKUP(N8,пр.взв.!B7:E38,2,FALSE)</f>
        <v>STSEPANKOU Aliaksei</v>
      </c>
      <c r="P8" s="355" t="str">
        <f>VLOOKUP(N8,пр.взв.!B7:E38,4,FALSE)</f>
        <v>BLR</v>
      </c>
      <c r="T8" s="7"/>
    </row>
    <row r="9" spans="1:22" ht="12.75" customHeight="1" thickBot="1">
      <c r="A9" s="363"/>
      <c r="C9" s="336"/>
      <c r="D9" s="344">
        <f>пр.взв.!C24</f>
        <v>0</v>
      </c>
      <c r="E9" s="368"/>
      <c r="F9" s="366">
        <f>пр.взв.!E24</f>
        <v>0</v>
      </c>
      <c r="G9" s="16"/>
      <c r="H9" s="14"/>
      <c r="I9" s="351">
        <v>1</v>
      </c>
      <c r="J9" s="12"/>
      <c r="K9" s="99"/>
      <c r="M9" s="375"/>
      <c r="N9" s="349"/>
      <c r="O9" s="350" t="e">
        <f>VLOOKUP(N9,пр.взв.!B1:E40,2,FALSE)</f>
        <v>#N/A</v>
      </c>
      <c r="P9" s="355" t="e">
        <f>VLOOKUP(N9,пр.взв.!B2:E40,4,FALSE)</f>
        <v>#N/A</v>
      </c>
    </row>
    <row r="10" spans="1:22" ht="12.75" customHeight="1" thickBot="1">
      <c r="A10" s="363"/>
      <c r="C10" s="333">
        <v>5</v>
      </c>
      <c r="D10" s="339" t="str">
        <f>VLOOKUP(C10,пр.взв.!B7:F38,2,FALSE)</f>
        <v>OSIPENKO Viktor</v>
      </c>
      <c r="E10" s="341" t="str">
        <f>VLOOKUP(C10,пр.взв.!B7:F38,3,FALSE)</f>
        <v>1991, ms</v>
      </c>
      <c r="F10" s="347" t="str">
        <f>VLOOKUP(C10,пр.взв.!B7:F38,4,FALSE)</f>
        <v>RUS</v>
      </c>
      <c r="G10" s="11"/>
      <c r="H10" s="14"/>
      <c r="I10" s="352"/>
      <c r="J10" s="25"/>
      <c r="K10" s="12"/>
      <c r="M10" s="377">
        <v>3</v>
      </c>
      <c r="N10" s="349">
        <v>1</v>
      </c>
      <c r="O10" s="350" t="str">
        <f>VLOOKUP(N10,пр.взв.!B7:E38,2,FALSE)</f>
        <v>VASILCHUK Ivan</v>
      </c>
      <c r="P10" s="355" t="str">
        <f>VLOOKUP(N10,пр.взв.!B7:E38,4,FALSE)</f>
        <v>UKR</v>
      </c>
    </row>
    <row r="11" spans="1:22" ht="12.75" customHeight="1">
      <c r="A11" s="363"/>
      <c r="C11" s="334"/>
      <c r="D11" s="340">
        <f>пр.взв.!C16</f>
        <v>0</v>
      </c>
      <c r="E11" s="342"/>
      <c r="F11" s="348">
        <f>пр.взв.!E16</f>
        <v>0</v>
      </c>
      <c r="G11" s="324">
        <v>5</v>
      </c>
      <c r="H11" s="23"/>
      <c r="I11" s="14"/>
      <c r="J11" s="24"/>
      <c r="K11" s="12"/>
      <c r="L11" s="12"/>
      <c r="M11" s="377"/>
      <c r="N11" s="349"/>
      <c r="O11" s="350" t="e">
        <f>VLOOKUP(N11,пр.взв.!B1:E42,2,FALSE)</f>
        <v>#N/A</v>
      </c>
      <c r="P11" s="355" t="e">
        <f>VLOOKUP(N11,пр.взв.!B1:E42,4,FALSE)</f>
        <v>#N/A</v>
      </c>
    </row>
    <row r="12" spans="1:22" ht="12.75" customHeight="1" thickBot="1">
      <c r="A12" s="363"/>
      <c r="C12" s="335">
        <v>13</v>
      </c>
      <c r="D12" s="343" t="str">
        <f>VLOOKUP(C12,пр.взв.!B7:F38,2,FALSE)</f>
        <v>GRIGORYAN David</v>
      </c>
      <c r="E12" s="367" t="str">
        <f>VLOOKUP(C12,пр.взв.!B7:F38,3,FALSE)</f>
        <v>1990, ms</v>
      </c>
      <c r="F12" s="365" t="str">
        <f>VLOOKUP(C12,пр.взв.!B7:F38,4,FALSE)</f>
        <v>ARM</v>
      </c>
      <c r="G12" s="325"/>
      <c r="H12" s="14"/>
      <c r="I12" s="14"/>
      <c r="J12" s="24"/>
      <c r="K12" s="100"/>
      <c r="L12" s="28"/>
      <c r="M12" s="377">
        <v>4</v>
      </c>
      <c r="N12" s="349">
        <v>10</v>
      </c>
      <c r="O12" s="350" t="str">
        <f>VLOOKUP(N12,пр.взв.!B7:E38,2,FALSE)</f>
        <v>GUSAROV Andrey</v>
      </c>
      <c r="P12" s="355" t="str">
        <f>VLOOKUP(N12,пр.взв.!B7:E38,4,FALSE)</f>
        <v>RUS-M</v>
      </c>
    </row>
    <row r="13" spans="1:22" ht="12.75" customHeight="1" thickBot="1">
      <c r="A13" s="364"/>
      <c r="C13" s="336"/>
      <c r="D13" s="344">
        <f>пр.взв.!C32</f>
        <v>0</v>
      </c>
      <c r="E13" s="368"/>
      <c r="F13" s="366">
        <f>пр.взв.!E32</f>
        <v>0</v>
      </c>
      <c r="G13" s="16"/>
      <c r="H13" s="14"/>
      <c r="I13" s="14"/>
      <c r="J13" s="12"/>
      <c r="K13" s="351">
        <v>7</v>
      </c>
      <c r="L13" s="12"/>
      <c r="M13" s="377"/>
      <c r="N13" s="349"/>
      <c r="O13" s="350" t="e">
        <f>VLOOKUP(N13,пр.взв.!B3:E44,2,FALSE)</f>
        <v>#N/A</v>
      </c>
      <c r="P13" s="355" t="e">
        <f>VLOOKUP(N13,пр.взв.!B3:E44,4,FALSE)</f>
        <v>#N/A</v>
      </c>
    </row>
    <row r="14" spans="1:22" ht="12.75" customHeight="1" thickBot="1">
      <c r="A14" s="362" t="s">
        <v>41</v>
      </c>
      <c r="C14" s="333">
        <v>3</v>
      </c>
      <c r="D14" s="339" t="str">
        <f>VLOOKUP(C14,пр.взв.!B7:F38,2,FALSE)</f>
        <v>DANIYAROV Erkin</v>
      </c>
      <c r="E14" s="341" t="str">
        <f>VLOOKUP(C14,пр.взв.!B7:F38,3,FALSE)</f>
        <v>1990, msic</v>
      </c>
      <c r="F14" s="347" t="str">
        <f>VLOOKUP(C14,пр.взв.!B7:F38,4,FALSE)</f>
        <v>UZB</v>
      </c>
      <c r="G14" s="11"/>
      <c r="H14" s="14"/>
      <c r="I14" s="14"/>
      <c r="J14" s="12"/>
      <c r="K14" s="352"/>
      <c r="L14" s="12"/>
      <c r="M14" s="376" t="s">
        <v>92</v>
      </c>
      <c r="N14" s="349">
        <v>5</v>
      </c>
      <c r="O14" s="350" t="str">
        <f>VLOOKUP(N14,пр.взв.!B7:E38,2,FALSE)</f>
        <v>OSIPENKO Viktor</v>
      </c>
      <c r="P14" s="355" t="str">
        <f>VLOOKUP(N14,пр.взв.!B7:E38,4,FALSE)</f>
        <v>RUS</v>
      </c>
      <c r="Q14" s="79"/>
      <c r="R14" s="79"/>
      <c r="S14" s="79"/>
      <c r="T14" s="79"/>
    </row>
    <row r="15" spans="1:22" ht="12.75" customHeight="1">
      <c r="A15" s="363"/>
      <c r="C15" s="334"/>
      <c r="D15" s="340">
        <f>пр.взв.!C12</f>
        <v>0</v>
      </c>
      <c r="E15" s="342"/>
      <c r="F15" s="348">
        <f>пр.взв.!E12</f>
        <v>0</v>
      </c>
      <c r="G15" s="326">
        <v>11</v>
      </c>
      <c r="H15" s="14"/>
      <c r="I15" s="14"/>
      <c r="J15" s="24"/>
      <c r="K15" s="24"/>
      <c r="L15" s="12"/>
      <c r="M15" s="376"/>
      <c r="N15" s="349"/>
      <c r="O15" s="350" t="e">
        <f>VLOOKUP(N15,пр.взв.!B1:E46,2,FALSE)</f>
        <v>#N/A</v>
      </c>
      <c r="P15" s="355" t="e">
        <f>VLOOKUP(N15,пр.взв.!B5:E46,4,FALSE)</f>
        <v>#N/A</v>
      </c>
      <c r="Q15" s="79"/>
      <c r="R15" s="79"/>
      <c r="S15" s="79"/>
      <c r="T15" s="79"/>
    </row>
    <row r="16" spans="1:22" ht="12.75" customHeight="1" thickBot="1">
      <c r="A16" s="363"/>
      <c r="C16" s="335">
        <v>11</v>
      </c>
      <c r="D16" s="343" t="str">
        <f>VLOOKUP(C16,пр.взв.!B7:F38,2,FALSE)</f>
        <v>ORLOV Ivan</v>
      </c>
      <c r="E16" s="367" t="str">
        <f>VLOOKUP(C16,пр.взв.!B7:F38,3,FALSE)</f>
        <v>1985, ms</v>
      </c>
      <c r="F16" s="365" t="str">
        <f>VLOOKUP(C16,пр.взв.!B7:F38,4,FALSE)</f>
        <v>RUS</v>
      </c>
      <c r="G16" s="327"/>
      <c r="H16" s="19"/>
      <c r="I16" s="14"/>
      <c r="J16" s="24"/>
      <c r="K16" s="24"/>
      <c r="L16" s="12"/>
      <c r="M16" s="376" t="s">
        <v>92</v>
      </c>
      <c r="N16" s="349">
        <v>12</v>
      </c>
      <c r="O16" s="350" t="str">
        <f>VLOOKUP(N16,пр.взв.!B7:E38,2,FALSE)</f>
        <v>LONDAREV Valadimir</v>
      </c>
      <c r="P16" s="355" t="str">
        <f>VLOOKUP(N16,пр.взв.!B7:E38,4,FALSE)</f>
        <v>RUS</v>
      </c>
      <c r="Q16" s="79"/>
      <c r="R16" s="79"/>
      <c r="S16" s="79"/>
      <c r="T16" s="79"/>
    </row>
    <row r="17" spans="1:20" ht="12.75" customHeight="1" thickBot="1">
      <c r="A17" s="363"/>
      <c r="C17" s="336"/>
      <c r="D17" s="344">
        <f>пр.взв.!C28</f>
        <v>0</v>
      </c>
      <c r="E17" s="368"/>
      <c r="F17" s="366">
        <f>пр.взв.!E28</f>
        <v>0</v>
      </c>
      <c r="G17" s="16"/>
      <c r="H17" s="14"/>
      <c r="I17" s="322">
        <v>7</v>
      </c>
      <c r="J17" s="26"/>
      <c r="K17" s="24"/>
      <c r="L17" s="12"/>
      <c r="M17" s="376"/>
      <c r="N17" s="349"/>
      <c r="O17" s="350" t="e">
        <f>VLOOKUP(N17,пр.взв.!B1:E48,2,FALSE)</f>
        <v>#N/A</v>
      </c>
      <c r="P17" s="355" t="e">
        <f>VLOOKUP(N17,пр.взв.!B7:E48,4,FALSE)</f>
        <v>#N/A</v>
      </c>
      <c r="Q17" s="79"/>
      <c r="R17" s="79"/>
      <c r="S17" s="79"/>
      <c r="T17" s="79"/>
    </row>
    <row r="18" spans="1:20" ht="12.75" customHeight="1" thickBot="1">
      <c r="A18" s="363"/>
      <c r="C18" s="333">
        <v>7</v>
      </c>
      <c r="D18" s="339" t="str">
        <f>VLOOKUP(C18,пр.взв.!B7:F38,2,FALSE)</f>
        <v>STSEPANKOU Aliaksei</v>
      </c>
      <c r="E18" s="341" t="str">
        <f>VLOOKUP(C18,пр.взв.!B7:F38,3,FALSE)</f>
        <v>1986, msic</v>
      </c>
      <c r="F18" s="347" t="str">
        <f>VLOOKUP(C18,пр.взв.!B7:F38,4,FALSE)</f>
        <v>BLR</v>
      </c>
      <c r="G18" s="11"/>
      <c r="H18" s="16"/>
      <c r="I18" s="323"/>
      <c r="J18" s="9"/>
      <c r="K18" s="38"/>
      <c r="L18" s="9"/>
      <c r="M18" s="376" t="s">
        <v>93</v>
      </c>
      <c r="N18" s="356">
        <v>11</v>
      </c>
      <c r="O18" s="358" t="str">
        <f>VLOOKUP(N18,пр.взв.!B7:E38,2,FALSE)</f>
        <v>ORLOV Ivan</v>
      </c>
      <c r="P18" s="360" t="str">
        <f>VLOOKUP(N18,пр.взв.!B7:E38,4,FALSE)</f>
        <v>RUS</v>
      </c>
      <c r="Q18" s="79"/>
      <c r="R18" s="79"/>
      <c r="S18" s="139"/>
      <c r="T18" s="79"/>
    </row>
    <row r="19" spans="1:20" ht="12.75" customHeight="1">
      <c r="A19" s="363"/>
      <c r="C19" s="334"/>
      <c r="D19" s="340">
        <f>пр.взв.!C20</f>
        <v>0</v>
      </c>
      <c r="E19" s="342"/>
      <c r="F19" s="348">
        <f>пр.взв.!E20</f>
        <v>0</v>
      </c>
      <c r="G19" s="324">
        <v>7</v>
      </c>
      <c r="H19" s="22"/>
      <c r="I19" s="16"/>
      <c r="J19" s="17"/>
      <c r="K19" s="24"/>
      <c r="L19" s="17"/>
      <c r="M19" s="376"/>
      <c r="N19" s="349"/>
      <c r="O19" s="350" t="e">
        <f>VLOOKUP(N19,пр.взв.!B1:E50,2,FALSE)</f>
        <v>#N/A</v>
      </c>
      <c r="P19" s="355" t="e">
        <f>VLOOKUP(N19,пр.взв.!B1:E50,4,FALSE)</f>
        <v>#N/A</v>
      </c>
      <c r="Q19" s="79"/>
      <c r="R19" s="79"/>
      <c r="S19" s="79"/>
      <c r="T19" s="79"/>
    </row>
    <row r="20" spans="1:20" ht="13.9" customHeight="1" thickBot="1">
      <c r="A20" s="363"/>
      <c r="C20" s="335">
        <v>15</v>
      </c>
      <c r="D20" s="337">
        <f>VLOOKUP(C20,пр.взв.!B7:F38,2,FALSE)</f>
        <v>0</v>
      </c>
      <c r="E20" s="331">
        <f>VLOOKUP(C20,пр.взв.!B7:F38,3,FALSE)</f>
        <v>0</v>
      </c>
      <c r="F20" s="345">
        <f>VLOOKUP(C20,пр.взв.!B7:F38,4,FALSE)</f>
        <v>0</v>
      </c>
      <c r="G20" s="325"/>
      <c r="H20" s="16"/>
      <c r="I20" s="16"/>
      <c r="J20" s="17"/>
      <c r="K20" s="24"/>
      <c r="L20" s="17"/>
      <c r="M20" s="376" t="s">
        <v>93</v>
      </c>
      <c r="N20" s="349">
        <v>6</v>
      </c>
      <c r="O20" s="350" t="str">
        <f>VLOOKUP(N20,пр.взв.!B7:E38,2,FALSE)</f>
        <v>GULYAEV Artem</v>
      </c>
      <c r="P20" s="355" t="str">
        <f>VLOOKUP(N20,пр.взв.!B7:E38,4,FALSE)</f>
        <v>UKR</v>
      </c>
      <c r="Q20" s="79"/>
      <c r="R20" s="79"/>
      <c r="S20" s="79"/>
      <c r="T20" s="79"/>
    </row>
    <row r="21" spans="1:20" ht="12.6" customHeight="1" thickBot="1">
      <c r="A21" s="364"/>
      <c r="C21" s="336"/>
      <c r="D21" s="338">
        <f>пр.взв.!C36</f>
        <v>0</v>
      </c>
      <c r="E21" s="332"/>
      <c r="F21" s="346">
        <f>пр.взв.!E36</f>
        <v>0</v>
      </c>
      <c r="G21" s="16"/>
      <c r="H21" s="11"/>
      <c r="I21" s="11"/>
      <c r="J21" s="17"/>
      <c r="K21" s="24"/>
      <c r="L21" s="17"/>
      <c r="M21" s="376"/>
      <c r="N21" s="349"/>
      <c r="O21" s="350" t="e">
        <f>VLOOKUP(N21,пр.взв.!B2:E52,2,FALSE)</f>
        <v>#N/A</v>
      </c>
      <c r="P21" s="355" t="e">
        <f>VLOOKUP(N21,пр.взв.!B1:E52,4,FALSE)</f>
        <v>#N/A</v>
      </c>
      <c r="Q21" s="79"/>
      <c r="R21" s="139"/>
      <c r="S21" s="79"/>
      <c r="T21" s="79"/>
    </row>
    <row r="22" spans="1:20" ht="12.6" customHeight="1">
      <c r="C22" s="386"/>
      <c r="D22" s="96"/>
      <c r="E22" s="119"/>
      <c r="F22" s="97"/>
      <c r="G22" s="101"/>
      <c r="H22" s="101"/>
      <c r="I22" s="101"/>
      <c r="J22" s="99"/>
      <c r="K22" s="353">
        <v>8</v>
      </c>
      <c r="M22" s="376" t="s">
        <v>94</v>
      </c>
      <c r="N22" s="349">
        <v>9</v>
      </c>
      <c r="O22" s="350" t="str">
        <f>VLOOKUP(N22,пр.взв.!B7:E38,2,FALSE)</f>
        <v>SATTOROV Abdulvakhob</v>
      </c>
      <c r="P22" s="355" t="str">
        <f>VLOOKUP(N22,пр.взв.!B7:E38,4,FALSE)</f>
        <v>TJK</v>
      </c>
      <c r="Q22" s="79"/>
      <c r="R22" s="79"/>
      <c r="S22" s="79"/>
      <c r="T22" s="79"/>
    </row>
    <row r="23" spans="1:20" ht="12.6" customHeight="1" thickBot="1">
      <c r="C23" s="387"/>
      <c r="D23" s="1"/>
      <c r="E23" s="120"/>
      <c r="F23" s="98"/>
      <c r="G23" s="99"/>
      <c r="H23" s="99"/>
      <c r="I23" s="99"/>
      <c r="J23" s="99"/>
      <c r="K23" s="354"/>
      <c r="L23" s="49"/>
      <c r="M23" s="376"/>
      <c r="N23" s="349"/>
      <c r="O23" s="350" t="e">
        <f>VLOOKUP(N23,пр.взв.!B2:E54,2,FALSE)</f>
        <v>#N/A</v>
      </c>
      <c r="P23" s="355" t="e">
        <f>VLOOKUP(N23,пр.взв.!B3:E54,4,FALSE)</f>
        <v>#N/A</v>
      </c>
      <c r="Q23" s="79"/>
      <c r="R23" s="79"/>
      <c r="S23" s="79"/>
      <c r="T23" s="79"/>
    </row>
    <row r="24" spans="1:20" ht="12.6" customHeight="1" thickBot="1">
      <c r="A24" s="362" t="s">
        <v>42</v>
      </c>
      <c r="C24" s="333">
        <v>2</v>
      </c>
      <c r="D24" s="339" t="str">
        <f>VLOOKUP(C24,пр.взв.!B7:F38,2,FALSE)</f>
        <v>SHERALIEV Mansur</v>
      </c>
      <c r="E24" s="341" t="str">
        <f>VLOOKUP(C24,пр.взв.!B7:F38,3,FALSE)</f>
        <v>1983, ms</v>
      </c>
      <c r="F24" s="347" t="str">
        <f>VLOOKUP(C24,пр.взв.!B7:F38,4,FALSE)</f>
        <v>UZB</v>
      </c>
      <c r="G24" s="11"/>
      <c r="H24" s="12"/>
      <c r="I24" s="12"/>
      <c r="J24" s="12"/>
      <c r="K24" s="102"/>
      <c r="M24" s="376" t="s">
        <v>94</v>
      </c>
      <c r="N24" s="349">
        <v>13</v>
      </c>
      <c r="O24" s="350" t="str">
        <f>VLOOKUP(N24,пр.взв.!B7:E38,2,FALSE)</f>
        <v>GRIGORYAN David</v>
      </c>
      <c r="P24" s="355" t="str">
        <f>VLOOKUP(N24,пр.взв.!B7:E38,4,FALSE)</f>
        <v>ARM</v>
      </c>
    </row>
    <row r="25" spans="1:20" ht="12.6" customHeight="1">
      <c r="A25" s="363"/>
      <c r="C25" s="334"/>
      <c r="D25" s="340">
        <f>пр.взв.!C10</f>
        <v>0</v>
      </c>
      <c r="E25" s="342"/>
      <c r="F25" s="348"/>
      <c r="G25" s="326">
        <v>10</v>
      </c>
      <c r="H25" s="14"/>
      <c r="I25" s="14"/>
      <c r="J25" s="12"/>
      <c r="K25" s="103"/>
      <c r="M25" s="376"/>
      <c r="N25" s="349"/>
      <c r="O25" s="350" t="e">
        <f>VLOOKUP(N25,пр.взв.!B2:E56,2,FALSE)</f>
        <v>#N/A</v>
      </c>
      <c r="P25" s="355" t="e">
        <f>VLOOKUP(N25,пр.взв.!B5:E56,4,FALSE)</f>
        <v>#N/A</v>
      </c>
    </row>
    <row r="26" spans="1:20" ht="12.6" customHeight="1" thickBot="1">
      <c r="A26" s="363"/>
      <c r="C26" s="335">
        <v>10</v>
      </c>
      <c r="D26" s="343" t="str">
        <f>VLOOKUP(C26,пр.взв.!B7:F38,2,FALSE)</f>
        <v>GUSAROV Andrey</v>
      </c>
      <c r="E26" s="367" t="str">
        <f>VLOOKUP(C26,пр.взв.!B7:F38,3,FALSE)</f>
        <v>1988, ms</v>
      </c>
      <c r="F26" s="365" t="str">
        <f>VLOOKUP(C26,пр.взв.!B7:F38,4,FALSE)</f>
        <v>RUS-M</v>
      </c>
      <c r="G26" s="327"/>
      <c r="H26" s="19"/>
      <c r="I26" s="14"/>
      <c r="J26" s="12"/>
      <c r="K26" s="103"/>
      <c r="M26" s="376" t="s">
        <v>94</v>
      </c>
      <c r="N26" s="349">
        <v>3</v>
      </c>
      <c r="O26" s="350" t="str">
        <f>VLOOKUP(N26,пр.взв.!B7:E38,2,FALSE)</f>
        <v>DANIYAROV Erkin</v>
      </c>
      <c r="P26" s="355" t="str">
        <f>VLOOKUP(N26,пр.взв.!B7:E38,4,FALSE)</f>
        <v>UZB</v>
      </c>
    </row>
    <row r="27" spans="1:20" ht="12.6" customHeight="1" thickBot="1">
      <c r="A27" s="363"/>
      <c r="C27" s="336"/>
      <c r="D27" s="344">
        <f>пр.взв.!C26</f>
        <v>0</v>
      </c>
      <c r="E27" s="368"/>
      <c r="F27" s="366"/>
      <c r="G27" s="16"/>
      <c r="H27" s="14"/>
      <c r="I27" s="351">
        <v>10</v>
      </c>
      <c r="J27" s="12"/>
      <c r="K27" s="103"/>
      <c r="M27" s="376"/>
      <c r="N27" s="349"/>
      <c r="O27" s="350" t="e">
        <f>VLOOKUP(N27,пр.взв.!B2:E58,2,FALSE)</f>
        <v>#N/A</v>
      </c>
      <c r="P27" s="355" t="e">
        <f>VLOOKUP(N27,пр.взв.!B7:E58,4,FALSE)</f>
        <v>#N/A</v>
      </c>
    </row>
    <row r="28" spans="1:20" ht="12.6" customHeight="1" thickBot="1">
      <c r="A28" s="363"/>
      <c r="C28" s="333">
        <v>6</v>
      </c>
      <c r="D28" s="339" t="str">
        <f>VLOOKUP(C28,пр.взв.!B7:F38,2,FALSE)</f>
        <v>GULYAEV Artem</v>
      </c>
      <c r="E28" s="341" t="str">
        <f>VLOOKUP(C28,пр.взв.!B7:F38,3,FALSE)</f>
        <v>1992, ms</v>
      </c>
      <c r="F28" s="347" t="str">
        <f>VLOOKUP(C28,пр.взв.!B7:F38,4,FALSE)</f>
        <v>UKR</v>
      </c>
      <c r="G28" s="11"/>
      <c r="H28" s="14"/>
      <c r="I28" s="352"/>
      <c r="J28" s="25"/>
      <c r="K28" s="24"/>
      <c r="M28" s="376" t="s">
        <v>94</v>
      </c>
      <c r="N28" s="349">
        <v>2</v>
      </c>
      <c r="O28" s="350" t="str">
        <f>VLOOKUP(N28,пр.взв.!B7:E38,2,FALSE)</f>
        <v>SHERALIEV Mansur</v>
      </c>
      <c r="P28" s="355" t="str">
        <f>VLOOKUP(N28,пр.взв.!B7:E38,4,FALSE)</f>
        <v>UZB</v>
      </c>
    </row>
    <row r="29" spans="1:20" ht="12.6" customHeight="1">
      <c r="A29" s="363"/>
      <c r="C29" s="334"/>
      <c r="D29" s="340">
        <f>пр.взв.!C18</f>
        <v>0</v>
      </c>
      <c r="E29" s="342"/>
      <c r="F29" s="348"/>
      <c r="G29" s="324">
        <v>6</v>
      </c>
      <c r="H29" s="23"/>
      <c r="I29" s="14"/>
      <c r="J29" s="24"/>
      <c r="K29" s="24"/>
      <c r="L29" s="12"/>
      <c r="M29" s="376"/>
      <c r="N29" s="349"/>
      <c r="O29" s="350" t="e">
        <f>VLOOKUP(N29,пр.взв.!B2:E60,2,FALSE)</f>
        <v>#N/A</v>
      </c>
      <c r="P29" s="355" t="e">
        <f>VLOOKUP(N29,пр.взв.!B2:E60,4,FALSE)</f>
        <v>#N/A</v>
      </c>
    </row>
    <row r="30" spans="1:20" ht="12.6" customHeight="1" thickBot="1">
      <c r="A30" s="363"/>
      <c r="C30" s="335">
        <v>14</v>
      </c>
      <c r="D30" s="337">
        <f>VLOOKUP(C30,пр.взв.!B7:F38,2,FALSE)</f>
        <v>0</v>
      </c>
      <c r="E30" s="331">
        <f>VLOOKUP(C30,пр.взв.!B7:F38,3,FALSE)</f>
        <v>0</v>
      </c>
      <c r="F30" s="345">
        <f>VLOOKUP(C30,пр.взв.!B7:F38,4,FALSE)</f>
        <v>0</v>
      </c>
      <c r="G30" s="325"/>
      <c r="H30" s="14"/>
      <c r="I30" s="14"/>
      <c r="J30" s="24"/>
      <c r="K30" s="104"/>
      <c r="L30" s="28"/>
      <c r="M30" s="376" t="s">
        <v>94</v>
      </c>
      <c r="N30" s="356">
        <v>4</v>
      </c>
      <c r="O30" s="358" t="str">
        <f>VLOOKUP(N30,пр.взв.!B7:E38,2,FALSE)</f>
        <v>KHUSENOV Akhmed</v>
      </c>
      <c r="P30" s="360" t="str">
        <f>VLOOKUP(N30,пр.взв.!B7:E38,4,FALSE)</f>
        <v>TJK</v>
      </c>
      <c r="Q30" s="79"/>
      <c r="R30" s="79"/>
    </row>
    <row r="31" spans="1:20" ht="12.6" customHeight="1" thickBot="1">
      <c r="A31" s="364"/>
      <c r="C31" s="336"/>
      <c r="D31" s="338">
        <f>пр.взв.!C34</f>
        <v>0</v>
      </c>
      <c r="E31" s="332"/>
      <c r="F31" s="346"/>
      <c r="G31" s="16"/>
      <c r="H31" s="14"/>
      <c r="I31" s="14"/>
      <c r="J31" s="12"/>
      <c r="K31" s="322">
        <v>8</v>
      </c>
      <c r="L31" s="12"/>
      <c r="M31" s="378"/>
      <c r="N31" s="357"/>
      <c r="O31" s="359" t="e">
        <f>VLOOKUP(N31,пр.взв.!B3:E62,2,FALSE)</f>
        <v>#N/A</v>
      </c>
      <c r="P31" s="361" t="e">
        <f>VLOOKUP(N31,пр.взв.!B1:E62,4,FALSE)</f>
        <v>#N/A</v>
      </c>
      <c r="Q31" s="79"/>
      <c r="R31" s="79"/>
    </row>
    <row r="32" spans="1:20" ht="12.6" customHeight="1" thickBot="1">
      <c r="A32" s="362" t="s">
        <v>43</v>
      </c>
      <c r="C32" s="333">
        <v>4</v>
      </c>
      <c r="D32" s="339" t="str">
        <f>VLOOKUP(C32,пр.взв.!B7:F38,2,FALSE)</f>
        <v>KHUSENOV Akhmed</v>
      </c>
      <c r="E32" s="341" t="str">
        <f>VLOOKUP(C32,пр.взв.!B7:F38,3,FALSE)</f>
        <v>1992, cms</v>
      </c>
      <c r="F32" s="347" t="str">
        <f>VLOOKUP(C32,пр.взв.!B7:F38,4,FALSE)</f>
        <v>TJK</v>
      </c>
      <c r="G32" s="11"/>
      <c r="H32" s="14"/>
      <c r="I32" s="14"/>
      <c r="J32" s="12"/>
      <c r="K32" s="323"/>
      <c r="L32" s="12"/>
      <c r="M32" s="79"/>
      <c r="N32" s="79"/>
    </row>
    <row r="33" spans="1:18" ht="12.6" customHeight="1">
      <c r="A33" s="363"/>
      <c r="C33" s="334"/>
      <c r="D33" s="340">
        <f>пр.взв.!C14</f>
        <v>0</v>
      </c>
      <c r="E33" s="342"/>
      <c r="F33" s="348"/>
      <c r="G33" s="326">
        <v>12</v>
      </c>
      <c r="H33" s="14"/>
      <c r="I33" s="14"/>
      <c r="J33" s="24"/>
      <c r="K33" s="12"/>
      <c r="L33" s="12"/>
      <c r="M33" s="79"/>
      <c r="N33" s="79"/>
    </row>
    <row r="34" spans="1:18" ht="12.6" customHeight="1" thickBot="1">
      <c r="A34" s="363"/>
      <c r="C34" s="335">
        <v>12</v>
      </c>
      <c r="D34" s="343" t="str">
        <f>VLOOKUP(C34,пр.взв.!B7:F38,2,FALSE)</f>
        <v>LONDAREV Valadimir</v>
      </c>
      <c r="E34" s="367" t="str">
        <f>VLOOKUP(C34,пр.взв.!B7:F38,3,FALSE)</f>
        <v>1993, cms</v>
      </c>
      <c r="F34" s="365" t="str">
        <f>VLOOKUP(C34,пр.взв.!B7:F38,4,FALSE)</f>
        <v>RUS</v>
      </c>
      <c r="G34" s="327"/>
      <c r="H34" s="19"/>
      <c r="I34" s="14"/>
      <c r="J34" s="24"/>
      <c r="K34" s="12"/>
      <c r="L34" s="12"/>
      <c r="M34" s="79"/>
      <c r="N34" s="79"/>
    </row>
    <row r="35" spans="1:18" ht="12.6" customHeight="1" thickBot="1">
      <c r="A35" s="363"/>
      <c r="C35" s="336"/>
      <c r="D35" s="344">
        <f>пр.взв.!C30</f>
        <v>0</v>
      </c>
      <c r="E35" s="368"/>
      <c r="F35" s="366"/>
      <c r="G35" s="16"/>
      <c r="H35" s="14"/>
      <c r="I35" s="322">
        <v>8</v>
      </c>
      <c r="J35" s="26"/>
      <c r="K35" s="12"/>
      <c r="L35" s="12"/>
      <c r="M35" s="79"/>
      <c r="N35" s="79"/>
    </row>
    <row r="36" spans="1:18" ht="12.6" customHeight="1" thickBot="1">
      <c r="A36" s="363"/>
      <c r="C36" s="333">
        <v>8</v>
      </c>
      <c r="D36" s="339" t="str">
        <f>VLOOKUP(C36,пр.взв.!B7:F38,2,FALSE)</f>
        <v>KAZUSIONAK Andrey</v>
      </c>
      <c r="E36" s="341" t="str">
        <f>VLOOKUP(C36,пр.взв.!B7:F38,3,FALSE)</f>
        <v>1984, msic</v>
      </c>
      <c r="F36" s="347" t="str">
        <f>VLOOKUP(C36,пр.взв.!B7:F38,4,FALSE)</f>
        <v>BLR</v>
      </c>
      <c r="G36" s="11"/>
      <c r="H36" s="16"/>
      <c r="I36" s="323"/>
      <c r="J36" s="9"/>
      <c r="K36" s="9"/>
      <c r="L36" s="9"/>
      <c r="M36" s="79"/>
      <c r="N36" s="79"/>
    </row>
    <row r="37" spans="1:18" ht="14.25" customHeight="1">
      <c r="A37" s="363"/>
      <c r="C37" s="334"/>
      <c r="D37" s="340">
        <f>пр.взв.!C22</f>
        <v>0</v>
      </c>
      <c r="E37" s="342"/>
      <c r="F37" s="348"/>
      <c r="G37" s="324">
        <v>8</v>
      </c>
      <c r="H37" s="22"/>
      <c r="I37" s="16"/>
      <c r="J37" s="17"/>
      <c r="K37" s="12"/>
      <c r="L37" s="12"/>
      <c r="M37" s="62"/>
      <c r="N37" s="62"/>
    </row>
    <row r="38" spans="1:18" ht="13.9" customHeight="1" thickBot="1">
      <c r="A38" s="363"/>
      <c r="C38" s="335">
        <v>16</v>
      </c>
      <c r="D38" s="337">
        <f>VLOOKUP(C38,пр.взв.!B7:F38,2,FALSE)</f>
        <v>0</v>
      </c>
      <c r="E38" s="331">
        <f>VLOOKUP(C38,пр.взв.!B7:F38,3,FALSE)</f>
        <v>0</v>
      </c>
      <c r="F38" s="345">
        <f>VLOOKUP(C38,пр.взв.!B7:F38,4,FALSE)</f>
        <v>0</v>
      </c>
      <c r="G38" s="325"/>
      <c r="H38" s="16"/>
      <c r="I38" s="16"/>
      <c r="J38" s="17"/>
      <c r="K38" s="12"/>
      <c r="L38" s="12"/>
      <c r="M38" s="80"/>
      <c r="N38" s="80"/>
      <c r="O38" s="81"/>
      <c r="P38" s="79"/>
      <c r="Q38" s="82"/>
      <c r="R38" s="62"/>
    </row>
    <row r="39" spans="1:18" ht="13.9" customHeight="1" thickBot="1">
      <c r="A39" s="364"/>
      <c r="C39" s="336"/>
      <c r="D39" s="338">
        <f>пр.взв.!C38</f>
        <v>0</v>
      </c>
      <c r="E39" s="332"/>
      <c r="F39" s="346"/>
      <c r="G39" s="16"/>
      <c r="H39" s="11"/>
      <c r="I39" s="11"/>
      <c r="J39" s="17"/>
      <c r="K39" s="12"/>
      <c r="L39" s="17"/>
      <c r="M39" s="80"/>
      <c r="N39" s="80"/>
      <c r="O39" s="83"/>
      <c r="P39" s="79"/>
      <c r="Q39" s="79"/>
      <c r="R39" s="62"/>
    </row>
    <row r="40" spans="1:18" ht="13.15" customHeight="1">
      <c r="C40" s="47"/>
      <c r="E40" s="7"/>
      <c r="P40" s="3"/>
      <c r="R40" s="3"/>
    </row>
    <row r="41" spans="1:18" ht="15.75" customHeight="1">
      <c r="A41" s="121" t="s">
        <v>90</v>
      </c>
      <c r="B41" s="3"/>
      <c r="C41" s="3"/>
      <c r="D41" s="3"/>
      <c r="E41" s="121" t="s">
        <v>91</v>
      </c>
      <c r="L41" s="50"/>
      <c r="N41" s="3"/>
      <c r="Q41" s="52"/>
      <c r="R41" s="3"/>
    </row>
    <row r="42" spans="1:18" ht="12.75" customHeight="1" thickBot="1">
      <c r="A42" s="122"/>
      <c r="B42" s="3"/>
      <c r="C42" s="3"/>
      <c r="D42" s="3"/>
      <c r="E42" s="3"/>
      <c r="O42" s="107"/>
      <c r="Q42" s="52"/>
      <c r="R42" s="3"/>
    </row>
    <row r="43" spans="1:18" ht="13.5" customHeight="1">
      <c r="A43" s="379" t="s">
        <v>86</v>
      </c>
      <c r="B43" s="3"/>
      <c r="C43" s="3"/>
      <c r="D43" s="123" t="s">
        <v>46</v>
      </c>
      <c r="E43" s="381">
        <v>5</v>
      </c>
      <c r="H43" s="3"/>
      <c r="J43" s="123" t="s">
        <v>46</v>
      </c>
      <c r="K43" s="369">
        <v>1</v>
      </c>
      <c r="L43" s="384" t="s">
        <v>89</v>
      </c>
      <c r="M43" s="406" t="str">
        <f>D18</f>
        <v>STSEPANKOU Aliaksei</v>
      </c>
      <c r="N43" s="407"/>
      <c r="O43" s="408"/>
      <c r="Q43" s="3"/>
      <c r="R43" s="3"/>
    </row>
    <row r="44" spans="1:18" ht="15" customHeight="1" thickBot="1">
      <c r="A44" s="380"/>
      <c r="B44" s="5"/>
      <c r="C44" s="5"/>
      <c r="D44" s="137"/>
      <c r="E44" s="382"/>
      <c r="F44" s="124"/>
      <c r="H44" s="3"/>
      <c r="K44" s="383"/>
      <c r="L44" s="385"/>
      <c r="M44" s="397"/>
      <c r="N44" s="398"/>
      <c r="O44" s="399"/>
      <c r="Q44" s="3"/>
      <c r="R44" s="3"/>
    </row>
    <row r="45" spans="1:18" ht="15.75" customHeight="1">
      <c r="A45" s="3"/>
      <c r="B45" s="3"/>
      <c r="C45" s="390"/>
      <c r="D45" s="403" t="str">
        <f>D6</f>
        <v>VASILCHUK Ivan</v>
      </c>
      <c r="F45" s="30"/>
      <c r="G45" s="391">
        <v>5</v>
      </c>
      <c r="H45" s="3"/>
      <c r="K45" s="393">
        <v>2</v>
      </c>
      <c r="L45" s="280">
        <v>1</v>
      </c>
      <c r="M45" s="406" t="str">
        <f>D6</f>
        <v>VASILCHUK Ivan</v>
      </c>
      <c r="N45" s="407"/>
      <c r="O45" s="408"/>
      <c r="Q45" s="3"/>
      <c r="R45" s="3"/>
    </row>
    <row r="46" spans="1:18" ht="12.75" customHeight="1" thickBot="1">
      <c r="A46" s="3"/>
      <c r="B46" s="3"/>
      <c r="C46" s="390"/>
      <c r="D46" s="404"/>
      <c r="F46" s="30"/>
      <c r="G46" s="392"/>
      <c r="H46" s="3"/>
      <c r="K46" s="394"/>
      <c r="L46" s="279"/>
      <c r="M46" s="400"/>
      <c r="N46" s="401"/>
      <c r="O46" s="402"/>
      <c r="Q46" s="3"/>
      <c r="R46" s="3"/>
    </row>
    <row r="47" spans="1:18" ht="13.5" customHeight="1">
      <c r="A47" s="379" t="s">
        <v>87</v>
      </c>
      <c r="B47" s="2"/>
      <c r="C47" s="3"/>
      <c r="D47" s="137"/>
      <c r="E47" s="381">
        <v>11</v>
      </c>
      <c r="F47" s="29"/>
      <c r="H47" s="3"/>
      <c r="K47" s="388">
        <v>3</v>
      </c>
      <c r="L47" s="278">
        <v>5</v>
      </c>
      <c r="M47" s="397" t="str">
        <f>D10</f>
        <v>OSIPENKO Viktor</v>
      </c>
      <c r="N47" s="398"/>
      <c r="O47" s="399"/>
      <c r="Q47" s="3"/>
      <c r="R47" s="3"/>
    </row>
    <row r="48" spans="1:18" ht="13.5" thickBot="1">
      <c r="A48" s="380"/>
      <c r="B48" s="3"/>
      <c r="C48" s="5"/>
      <c r="D48" s="125"/>
      <c r="E48" s="382"/>
      <c r="H48" s="3"/>
      <c r="K48" s="389"/>
      <c r="L48" s="279"/>
      <c r="M48" s="400"/>
      <c r="N48" s="401"/>
      <c r="O48" s="402"/>
      <c r="Q48" s="3"/>
      <c r="R48" s="3"/>
    </row>
    <row r="49" spans="1:18" ht="13.5" thickBot="1">
      <c r="A49" s="126"/>
      <c r="B49" s="3"/>
      <c r="D49" s="125"/>
      <c r="G49" s="3"/>
      <c r="H49" s="3"/>
      <c r="I49" s="3"/>
      <c r="J49" s="3"/>
      <c r="K49" s="3"/>
      <c r="L49" s="127"/>
      <c r="M49" s="128"/>
      <c r="N49" s="129"/>
      <c r="Q49" s="3"/>
      <c r="R49" s="3"/>
    </row>
    <row r="50" spans="1:18">
      <c r="A50" s="130"/>
      <c r="B50" s="3"/>
      <c r="C50" s="3"/>
      <c r="D50" s="125" t="s">
        <v>47</v>
      </c>
      <c r="E50" s="381">
        <v>6</v>
      </c>
      <c r="F50" s="131"/>
      <c r="G50" s="3"/>
      <c r="J50" s="125" t="s">
        <v>47</v>
      </c>
      <c r="K50" s="369">
        <v>1</v>
      </c>
      <c r="L50" s="384" t="s">
        <v>88</v>
      </c>
      <c r="M50" s="406" t="str">
        <f>D36</f>
        <v>KAZUSIONAK Andrey</v>
      </c>
      <c r="N50" s="407"/>
      <c r="O50" s="408"/>
      <c r="Q50" s="3"/>
      <c r="R50" s="3"/>
    </row>
    <row r="51" spans="1:18" ht="13.5" thickBot="1">
      <c r="A51" s="122"/>
      <c r="B51" s="3"/>
      <c r="C51" s="3"/>
      <c r="D51" s="3"/>
      <c r="E51" s="382"/>
      <c r="F51" s="30"/>
      <c r="K51" s="383"/>
      <c r="L51" s="385"/>
      <c r="M51" s="397"/>
      <c r="N51" s="398"/>
      <c r="O51" s="399"/>
      <c r="Q51" s="3"/>
      <c r="R51" s="3"/>
    </row>
    <row r="52" spans="1:18">
      <c r="A52" s="3"/>
      <c r="B52" s="3"/>
      <c r="C52" s="130"/>
      <c r="D52" s="3"/>
      <c r="F52" s="3"/>
      <c r="G52" s="391">
        <v>12</v>
      </c>
      <c r="K52" s="393">
        <v>2</v>
      </c>
      <c r="L52" s="395">
        <v>10</v>
      </c>
      <c r="M52" s="406" t="str">
        <f>D26</f>
        <v>GUSAROV Andrey</v>
      </c>
      <c r="N52" s="407"/>
      <c r="O52" s="408"/>
      <c r="Q52" s="3"/>
      <c r="R52" s="3"/>
    </row>
    <row r="53" spans="1:18" ht="13.5" thickBot="1">
      <c r="B53" s="3"/>
      <c r="C53" s="122"/>
      <c r="F53" s="3"/>
      <c r="G53" s="392"/>
      <c r="I53" s="132"/>
      <c r="K53" s="394"/>
      <c r="L53" s="396"/>
      <c r="M53" s="400"/>
      <c r="N53" s="401"/>
      <c r="O53" s="402"/>
      <c r="Q53" s="3"/>
      <c r="R53" s="3"/>
    </row>
    <row r="54" spans="1:18">
      <c r="A54" s="130"/>
      <c r="B54" s="3"/>
      <c r="C54" s="3"/>
      <c r="D54" s="3"/>
      <c r="E54" s="381">
        <v>12</v>
      </c>
      <c r="F54" s="29"/>
      <c r="K54" s="388">
        <v>3</v>
      </c>
      <c r="L54" s="405">
        <v>12</v>
      </c>
      <c r="M54" s="397" t="str">
        <f>D34</f>
        <v>LONDAREV Valadimir</v>
      </c>
      <c r="N54" s="398"/>
      <c r="O54" s="399"/>
      <c r="Q54" s="3"/>
      <c r="R54" s="3"/>
    </row>
    <row r="55" spans="1:18" ht="13.5" thickBot="1">
      <c r="A55" s="130"/>
      <c r="B55" s="3"/>
      <c r="C55" s="3"/>
      <c r="D55" s="3"/>
      <c r="E55" s="382"/>
      <c r="K55" s="389"/>
      <c r="L55" s="396"/>
      <c r="M55" s="400"/>
      <c r="N55" s="401"/>
      <c r="O55" s="402"/>
      <c r="Q55" s="3"/>
      <c r="R55" s="3"/>
    </row>
    <row r="56" spans="1:18">
      <c r="B56" s="3"/>
      <c r="C56" s="3"/>
      <c r="E56" s="133"/>
      <c r="F56" s="133"/>
      <c r="Q56" s="3"/>
      <c r="R56" s="3"/>
    </row>
    <row r="57" spans="1:18">
      <c r="A57" s="141" t="s">
        <v>95</v>
      </c>
      <c r="B57" s="3"/>
      <c r="C57" s="130"/>
      <c r="D57" s="134"/>
      <c r="E57" s="138" t="s">
        <v>49</v>
      </c>
      <c r="F57" s="3"/>
      <c r="G57" s="135" t="str">
        <f>[4]реквизиты!$G$9</f>
        <v>/RUS/</v>
      </c>
      <c r="Q57" s="3"/>
      <c r="R57" s="3"/>
    </row>
    <row r="58" spans="1:18">
      <c r="B58" s="3"/>
      <c r="C58" s="122"/>
      <c r="D58" s="3"/>
      <c r="E58" s="3"/>
      <c r="Q58" s="3"/>
      <c r="R58" s="3"/>
    </row>
    <row r="59" spans="1:18">
      <c r="A59" s="141" t="s">
        <v>96</v>
      </c>
      <c r="B59" s="3"/>
      <c r="C59" s="3"/>
      <c r="D59" s="134"/>
      <c r="E59" s="134" t="s">
        <v>48</v>
      </c>
      <c r="F59" s="3"/>
      <c r="G59" s="136" t="str">
        <f>[4]реквизиты!$G$11</f>
        <v>/RUS/</v>
      </c>
      <c r="Q59" s="3"/>
      <c r="R59" s="3"/>
    </row>
    <row r="60" spans="1:18">
      <c r="E60" s="7"/>
      <c r="Q60" s="3"/>
      <c r="R60" s="3"/>
    </row>
    <row r="61" spans="1:18">
      <c r="E61" s="7"/>
      <c r="Q61" s="3"/>
      <c r="R61" s="3"/>
    </row>
    <row r="62" spans="1:18">
      <c r="E62" s="7"/>
      <c r="Q62" s="3"/>
      <c r="R62" s="3"/>
    </row>
    <row r="63" spans="1:18">
      <c r="E63" s="7"/>
      <c r="Q63" s="3"/>
      <c r="R63" s="3"/>
    </row>
    <row r="64" spans="1:18">
      <c r="E64" s="7"/>
      <c r="Q64" s="3"/>
      <c r="R64" s="3"/>
    </row>
    <row r="65" spans="5:18">
      <c r="E65" s="7"/>
      <c r="Q65" s="3"/>
      <c r="R65" s="3"/>
    </row>
    <row r="66" spans="5:18">
      <c r="E66" s="7"/>
      <c r="Q66" s="3"/>
      <c r="R66" s="3"/>
    </row>
    <row r="67" spans="5:18">
      <c r="E67" s="7"/>
      <c r="Q67" s="3"/>
      <c r="R67" s="3"/>
    </row>
    <row r="68" spans="5:18">
      <c r="E68" s="7"/>
      <c r="Q68" s="3"/>
      <c r="R68" s="3"/>
    </row>
    <row r="69" spans="5:18">
      <c r="E69" s="7"/>
      <c r="Q69" s="3"/>
      <c r="R69" s="3"/>
    </row>
    <row r="70" spans="5:18">
      <c r="E70" s="7"/>
      <c r="Q70" s="3"/>
      <c r="R70" s="3"/>
    </row>
    <row r="71" spans="5:18">
      <c r="E71" s="7"/>
      <c r="Q71" s="3"/>
      <c r="R71" s="3"/>
    </row>
    <row r="72" spans="5:18">
      <c r="E72" s="7"/>
      <c r="Q72" s="3"/>
      <c r="R72" s="3"/>
    </row>
    <row r="73" spans="5:18">
      <c r="E73" s="7"/>
      <c r="Q73" s="3"/>
      <c r="R73" s="3"/>
    </row>
    <row r="74" spans="5:18">
      <c r="E74" s="7"/>
      <c r="Q74" s="3"/>
      <c r="R74" s="3"/>
    </row>
    <row r="75" spans="5:18">
      <c r="E75" s="7"/>
      <c r="Q75" s="3"/>
      <c r="R75" s="3"/>
    </row>
    <row r="76" spans="5:18">
      <c r="E76" s="7"/>
      <c r="Q76" s="3"/>
      <c r="R76" s="3"/>
    </row>
    <row r="77" spans="5:18">
      <c r="E77" s="7"/>
      <c r="Q77" s="3"/>
      <c r="R77" s="3"/>
    </row>
    <row r="78" spans="5:18">
      <c r="E78" s="7"/>
      <c r="Q78" s="3"/>
      <c r="R78" s="3"/>
    </row>
    <row r="79" spans="5:18">
      <c r="E79" s="7"/>
      <c r="Q79" s="3"/>
      <c r="R79" s="3"/>
    </row>
    <row r="80" spans="5:18">
      <c r="E80" s="7"/>
      <c r="Q80" s="3"/>
      <c r="R80" s="3"/>
    </row>
    <row r="81" spans="5:18">
      <c r="E81" s="7"/>
      <c r="Q81" s="3"/>
      <c r="R81" s="3"/>
    </row>
    <row r="82" spans="5:18">
      <c r="E82" s="7"/>
    </row>
    <row r="83" spans="5:18">
      <c r="E83" s="7"/>
    </row>
    <row r="84" spans="5:18">
      <c r="E84" s="7"/>
    </row>
    <row r="85" spans="5:18">
      <c r="E85" s="7"/>
    </row>
    <row r="86" spans="5:18">
      <c r="E86" s="7"/>
    </row>
    <row r="87" spans="5:18">
      <c r="E87" s="7"/>
    </row>
    <row r="88" spans="5:18">
      <c r="E88" s="7"/>
    </row>
    <row r="89" spans="5:18">
      <c r="E89" s="7"/>
    </row>
    <row r="90" spans="5:18">
      <c r="E90" s="7"/>
    </row>
    <row r="91" spans="5:18">
      <c r="E91" s="7"/>
    </row>
    <row r="92" spans="5:18">
      <c r="E92" s="7"/>
    </row>
    <row r="93" spans="5:18">
      <c r="E93" s="7"/>
    </row>
    <row r="94" spans="5:18">
      <c r="E94" s="7"/>
    </row>
    <row r="95" spans="5:18">
      <c r="E95" s="7"/>
    </row>
    <row r="96" spans="5:18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</sheetData>
  <mergeCells count="168">
    <mergeCell ref="G52:G53"/>
    <mergeCell ref="K52:K53"/>
    <mergeCell ref="L52:L53"/>
    <mergeCell ref="M54:O55"/>
    <mergeCell ref="D45:D46"/>
    <mergeCell ref="E54:E55"/>
    <mergeCell ref="K54:K55"/>
    <mergeCell ref="L54:L55"/>
    <mergeCell ref="M43:O44"/>
    <mergeCell ref="M45:O46"/>
    <mergeCell ref="M47:O48"/>
    <mergeCell ref="M50:O51"/>
    <mergeCell ref="M52:O53"/>
    <mergeCell ref="A47:A48"/>
    <mergeCell ref="E47:E48"/>
    <mergeCell ref="K47:K48"/>
    <mergeCell ref="L47:L48"/>
    <mergeCell ref="C45:C46"/>
    <mergeCell ref="G45:G46"/>
    <mergeCell ref="K45:K46"/>
    <mergeCell ref="L45:L46"/>
    <mergeCell ref="E50:E51"/>
    <mergeCell ref="K50:K51"/>
    <mergeCell ref="L50:L51"/>
    <mergeCell ref="A43:A44"/>
    <mergeCell ref="E43:E44"/>
    <mergeCell ref="K43:K44"/>
    <mergeCell ref="L43:L44"/>
    <mergeCell ref="C10:C11"/>
    <mergeCell ref="C20:C21"/>
    <mergeCell ref="D16:D17"/>
    <mergeCell ref="E10:E11"/>
    <mergeCell ref="C16:C17"/>
    <mergeCell ref="E16:E17"/>
    <mergeCell ref="C12:C13"/>
    <mergeCell ref="C14:C15"/>
    <mergeCell ref="C18:C19"/>
    <mergeCell ref="C22:C23"/>
    <mergeCell ref="F14:F15"/>
    <mergeCell ref="C34:C35"/>
    <mergeCell ref="C24:C25"/>
    <mergeCell ref="C26:C27"/>
    <mergeCell ref="C28:C29"/>
    <mergeCell ref="C30:C31"/>
    <mergeCell ref="D30:D31"/>
    <mergeCell ref="F16:F17"/>
    <mergeCell ref="D18:D19"/>
    <mergeCell ref="F18:F19"/>
    <mergeCell ref="M28:M29"/>
    <mergeCell ref="M30:M31"/>
    <mergeCell ref="F28:F29"/>
    <mergeCell ref="F32:F33"/>
    <mergeCell ref="M24:M25"/>
    <mergeCell ref="M26:M27"/>
    <mergeCell ref="E28:E29"/>
    <mergeCell ref="F24:F25"/>
    <mergeCell ref="F26:F27"/>
    <mergeCell ref="E26:E27"/>
    <mergeCell ref="F30:F31"/>
    <mergeCell ref="A2:P2"/>
    <mergeCell ref="A6:A13"/>
    <mergeCell ref="N8:N9"/>
    <mergeCell ref="O8:O9"/>
    <mergeCell ref="F8:F9"/>
    <mergeCell ref="C32:C33"/>
    <mergeCell ref="M8:M9"/>
    <mergeCell ref="M20:M21"/>
    <mergeCell ref="M10:M11"/>
    <mergeCell ref="M16:M17"/>
    <mergeCell ref="M18:M19"/>
    <mergeCell ref="M12:M13"/>
    <mergeCell ref="M14:M15"/>
    <mergeCell ref="E18:E19"/>
    <mergeCell ref="D10:D11"/>
    <mergeCell ref="M22:M23"/>
    <mergeCell ref="E24:E25"/>
    <mergeCell ref="E30:E31"/>
    <mergeCell ref="D24:D25"/>
    <mergeCell ref="D26:D27"/>
    <mergeCell ref="D28:D29"/>
    <mergeCell ref="E6:E7"/>
    <mergeCell ref="C6:C7"/>
    <mergeCell ref="C8:C9"/>
    <mergeCell ref="F20:F21"/>
    <mergeCell ref="E20:E21"/>
    <mergeCell ref="D20:D21"/>
    <mergeCell ref="M6:M7"/>
    <mergeCell ref="F6:F7"/>
    <mergeCell ref="P6:P7"/>
    <mergeCell ref="N6:N7"/>
    <mergeCell ref="O6:O7"/>
    <mergeCell ref="E8:E9"/>
    <mergeCell ref="D6:D7"/>
    <mergeCell ref="D8:D9"/>
    <mergeCell ref="O20:O21"/>
    <mergeCell ref="P20:P21"/>
    <mergeCell ref="N16:N17"/>
    <mergeCell ref="O16:O17"/>
    <mergeCell ref="A32:A39"/>
    <mergeCell ref="P8:P9"/>
    <mergeCell ref="N10:N11"/>
    <mergeCell ref="O10:O11"/>
    <mergeCell ref="P10:P11"/>
    <mergeCell ref="P14:P15"/>
    <mergeCell ref="N12:N13"/>
    <mergeCell ref="O12:O13"/>
    <mergeCell ref="P16:P17"/>
    <mergeCell ref="P12:P13"/>
    <mergeCell ref="F10:F11"/>
    <mergeCell ref="D12:D13"/>
    <mergeCell ref="F12:F13"/>
    <mergeCell ref="E34:E35"/>
    <mergeCell ref="E32:E33"/>
    <mergeCell ref="D32:D33"/>
    <mergeCell ref="E12:E13"/>
    <mergeCell ref="F34:F35"/>
    <mergeCell ref="E14:E15"/>
    <mergeCell ref="D14:D15"/>
    <mergeCell ref="A14:A21"/>
    <mergeCell ref="A24:A31"/>
    <mergeCell ref="G15:G16"/>
    <mergeCell ref="G19:G20"/>
    <mergeCell ref="K22:K23"/>
    <mergeCell ref="K31:K32"/>
    <mergeCell ref="I27:I28"/>
    <mergeCell ref="P28:P29"/>
    <mergeCell ref="N30:N31"/>
    <mergeCell ref="O30:O31"/>
    <mergeCell ref="P30:P31"/>
    <mergeCell ref="N24:N25"/>
    <mergeCell ref="O24:O25"/>
    <mergeCell ref="P24:P25"/>
    <mergeCell ref="N26:N27"/>
    <mergeCell ref="O26:O27"/>
    <mergeCell ref="P26:P27"/>
    <mergeCell ref="N22:N23"/>
    <mergeCell ref="O22:O23"/>
    <mergeCell ref="P22:P23"/>
    <mergeCell ref="N20:N21"/>
    <mergeCell ref="N14:N15"/>
    <mergeCell ref="O14:O15"/>
    <mergeCell ref="N18:N19"/>
    <mergeCell ref="O18:O19"/>
    <mergeCell ref="P18:P19"/>
    <mergeCell ref="I35:I36"/>
    <mergeCell ref="G29:G30"/>
    <mergeCell ref="G25:G26"/>
    <mergeCell ref="G33:G34"/>
    <mergeCell ref="G37:G38"/>
    <mergeCell ref="A1:P1"/>
    <mergeCell ref="A4:C4"/>
    <mergeCell ref="E4:F4"/>
    <mergeCell ref="E38:E39"/>
    <mergeCell ref="C36:C37"/>
    <mergeCell ref="C38:C39"/>
    <mergeCell ref="D38:D39"/>
    <mergeCell ref="D36:D37"/>
    <mergeCell ref="E36:E37"/>
    <mergeCell ref="D34:D35"/>
    <mergeCell ref="F38:F39"/>
    <mergeCell ref="F36:F37"/>
    <mergeCell ref="N28:N29"/>
    <mergeCell ref="O28:O29"/>
    <mergeCell ref="G7:G8"/>
    <mergeCell ref="I9:I10"/>
    <mergeCell ref="G11:G12"/>
    <mergeCell ref="K13:K14"/>
    <mergeCell ref="I17:I18"/>
  </mergeCells>
  <phoneticPr fontId="0" type="noConversion"/>
  <printOptions horizontalCentered="1" verticalCentered="1"/>
  <pageMargins left="0" right="0" top="0" bottom="0" header="0.11811023622047245" footer="0.11811023622047245"/>
  <pageSetup paperSize="9" scale="91" orientation="portrait" horizontalDpi="300" verticalDpi="300" r:id="rId1"/>
  <headerFooter alignWithMargins="0"/>
  <colBreaks count="1" manualBreakCount="1">
    <brk id="16" min="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2012-10-01T15:59:38Z</cp:lastPrinted>
  <dcterms:created xsi:type="dcterms:W3CDTF">1996-10-08T23:32:33Z</dcterms:created>
  <dcterms:modified xsi:type="dcterms:W3CDTF">2012-10-01T18:26:53Z</dcterms:modified>
</cp:coreProperties>
</file>