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5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  <externalReference r:id="rId8"/>
    <externalReference r:id="rId9"/>
  </externalReferences>
  <calcPr calcId="125725"/>
</workbook>
</file>

<file path=xl/calcChain.xml><?xml version="1.0" encoding="utf-8"?>
<calcChain xmlns="http://schemas.openxmlformats.org/spreadsheetml/2006/main">
  <c r="G59" i="3"/>
  <c r="G57"/>
  <c r="A1"/>
  <c r="A2" i="7"/>
  <c r="A1"/>
  <c r="H28" i="5"/>
  <c r="K26"/>
  <c r="H26"/>
  <c r="A2"/>
  <c r="A3" i="2"/>
  <c r="A2"/>
  <c r="A1" i="4" s="1"/>
  <c r="G3" i="6"/>
  <c r="G23"/>
  <c r="G36"/>
  <c r="G46"/>
  <c r="F3"/>
  <c r="O23"/>
  <c r="E4" i="7"/>
  <c r="C4"/>
  <c r="G3" i="5"/>
  <c r="G18"/>
  <c r="F3"/>
  <c r="F18"/>
  <c r="D4" i="3"/>
  <c r="A4"/>
  <c r="B21" i="5"/>
  <c r="D21"/>
  <c r="B13"/>
  <c r="D13"/>
  <c r="D6"/>
  <c r="K51" i="6"/>
  <c r="N51"/>
  <c r="K49"/>
  <c r="N49"/>
  <c r="M51"/>
  <c r="M49"/>
  <c r="L51"/>
  <c r="L49"/>
  <c r="B51"/>
  <c r="E51"/>
  <c r="B49"/>
  <c r="E49"/>
  <c r="D51"/>
  <c r="D49"/>
  <c r="C51"/>
  <c r="C49"/>
  <c r="N41"/>
  <c r="N39"/>
  <c r="M41"/>
  <c r="M39"/>
  <c r="L41"/>
  <c r="L39"/>
  <c r="E41"/>
  <c r="E39"/>
  <c r="D41"/>
  <c r="D39"/>
  <c r="C41"/>
  <c r="C39"/>
  <c r="K32"/>
  <c r="K30"/>
  <c r="K28"/>
  <c r="K26"/>
  <c r="B32"/>
  <c r="B30"/>
  <c r="B28"/>
  <c r="B26"/>
  <c r="B15" i="5"/>
  <c r="F15"/>
  <c r="F13"/>
  <c r="E15"/>
  <c r="E13"/>
  <c r="D15"/>
  <c r="B23"/>
  <c r="F23"/>
  <c r="F21"/>
  <c r="E23"/>
  <c r="E21"/>
  <c r="D23"/>
  <c r="D36" i="4"/>
  <c r="C36"/>
  <c r="B36"/>
  <c r="A26" i="5"/>
  <c r="A28"/>
  <c r="B23" i="7"/>
  <c r="B18"/>
  <c r="B13"/>
  <c r="B8"/>
  <c r="H11"/>
  <c r="B24"/>
  <c r="B22"/>
  <c r="B19"/>
  <c r="B17"/>
  <c r="B14"/>
  <c r="B12"/>
  <c r="B11"/>
  <c r="B9"/>
  <c r="B7"/>
  <c r="P27" i="3"/>
  <c r="P25"/>
  <c r="P23"/>
  <c r="P21"/>
  <c r="P19"/>
  <c r="P17"/>
  <c r="P15"/>
  <c r="P13"/>
  <c r="P11"/>
  <c r="P9"/>
  <c r="P7"/>
  <c r="O27"/>
  <c r="O25"/>
  <c r="O23"/>
  <c r="O21"/>
  <c r="O19"/>
  <c r="O17"/>
  <c r="O15"/>
  <c r="O13"/>
  <c r="O11"/>
  <c r="O9"/>
  <c r="O7"/>
  <c r="D39"/>
  <c r="D37"/>
  <c r="D35"/>
  <c r="D33"/>
  <c r="D31"/>
  <c r="D29"/>
  <c r="D27"/>
  <c r="D25"/>
  <c r="F21"/>
  <c r="F19"/>
  <c r="F17"/>
  <c r="F15"/>
  <c r="F13"/>
  <c r="F11"/>
  <c r="F9"/>
  <c r="F7"/>
  <c r="D21"/>
  <c r="D19"/>
  <c r="D17"/>
  <c r="D15"/>
  <c r="D13"/>
  <c r="D11"/>
  <c r="D9"/>
  <c r="D7"/>
  <c r="H21" i="7"/>
  <c r="H16"/>
  <c r="H6"/>
  <c r="K28" i="5"/>
  <c r="L32" i="6"/>
  <c r="L30"/>
  <c r="L28"/>
  <c r="L26"/>
  <c r="N32"/>
  <c r="N30"/>
  <c r="N28"/>
  <c r="N26"/>
  <c r="M32"/>
  <c r="M30"/>
  <c r="M28"/>
  <c r="M26"/>
  <c r="E32"/>
  <c r="E30"/>
  <c r="E28"/>
  <c r="E26"/>
  <c r="D32"/>
  <c r="D30"/>
  <c r="D28"/>
  <c r="D26"/>
  <c r="N20"/>
  <c r="N18"/>
  <c r="N16"/>
  <c r="N14"/>
  <c r="N12"/>
  <c r="N10"/>
  <c r="N8"/>
  <c r="N6"/>
  <c r="M20"/>
  <c r="M18"/>
  <c r="M16"/>
  <c r="M14"/>
  <c r="M12"/>
  <c r="M10"/>
  <c r="M8"/>
  <c r="M6"/>
  <c r="D20"/>
  <c r="D18"/>
  <c r="D16"/>
  <c r="D14"/>
  <c r="D12"/>
  <c r="D10"/>
  <c r="D8"/>
  <c r="E14"/>
  <c r="E12"/>
  <c r="E10"/>
  <c r="E8"/>
  <c r="E6"/>
  <c r="E16"/>
  <c r="E18"/>
  <c r="E20"/>
  <c r="D6"/>
  <c r="D34" i="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O24" i="3"/>
  <c r="F18"/>
  <c r="F26"/>
  <c r="F24"/>
  <c r="F28"/>
  <c r="F30"/>
  <c r="F32"/>
  <c r="F34"/>
  <c r="F36"/>
  <c r="F38"/>
  <c r="E24"/>
  <c r="E26"/>
  <c r="E28"/>
  <c r="E30"/>
  <c r="E32"/>
  <c r="E34"/>
  <c r="E36"/>
  <c r="E38"/>
  <c r="D24"/>
  <c r="D26"/>
  <c r="D45" s="1"/>
  <c r="D28"/>
  <c r="D30"/>
  <c r="D32"/>
  <c r="M54" s="1"/>
  <c r="D34"/>
  <c r="D36"/>
  <c r="M50" s="1"/>
  <c r="D38"/>
  <c r="D20"/>
  <c r="F20"/>
  <c r="F16"/>
  <c r="F14"/>
  <c r="F12"/>
  <c r="F10"/>
  <c r="F8"/>
  <c r="E20"/>
  <c r="E18"/>
  <c r="E16"/>
  <c r="E14"/>
  <c r="E12"/>
  <c r="E10"/>
  <c r="E8"/>
  <c r="D18"/>
  <c r="D16"/>
  <c r="D14"/>
  <c r="M45" s="1"/>
  <c r="D12"/>
  <c r="D10"/>
  <c r="M43" s="1"/>
  <c r="D8"/>
  <c r="F6"/>
  <c r="E6"/>
  <c r="D6"/>
  <c r="M47" s="1"/>
  <c r="C32" i="6"/>
  <c r="C30"/>
  <c r="C28"/>
  <c r="C26"/>
  <c r="L20"/>
  <c r="L18"/>
  <c r="L16"/>
  <c r="L14"/>
  <c r="L12"/>
  <c r="L10"/>
  <c r="L8"/>
  <c r="L6"/>
  <c r="C20"/>
  <c r="C18"/>
  <c r="C16"/>
  <c r="C14"/>
  <c r="C12"/>
  <c r="C10"/>
  <c r="C8"/>
  <c r="C6"/>
  <c r="O26" i="3"/>
  <c r="P18"/>
  <c r="A3" i="4"/>
  <c r="F8" i="5"/>
  <c r="E6"/>
  <c r="E8"/>
  <c r="D8"/>
  <c r="F6"/>
  <c r="P26" i="3"/>
  <c r="P24"/>
  <c r="P22"/>
  <c r="P20"/>
  <c r="P16"/>
  <c r="P14"/>
  <c r="P12"/>
  <c r="P10"/>
  <c r="P8"/>
  <c r="O22"/>
  <c r="O20"/>
  <c r="O18"/>
  <c r="O16"/>
  <c r="O14"/>
  <c r="O12"/>
  <c r="O10"/>
  <c r="O8"/>
  <c r="P6"/>
  <c r="O6"/>
  <c r="E43" i="2"/>
  <c r="A43"/>
  <c r="E41"/>
  <c r="A41"/>
  <c r="B6" i="7"/>
  <c r="B16"/>
  <c r="B21"/>
  <c r="A2" i="3"/>
  <c r="A2" i="4"/>
  <c r="F23" i="6"/>
  <c r="F36"/>
  <c r="O3"/>
  <c r="P3"/>
  <c r="P23"/>
  <c r="P36"/>
  <c r="P46"/>
  <c r="F46"/>
  <c r="O46"/>
  <c r="O36"/>
  <c r="M52" i="3" l="1"/>
</calcChain>
</file>

<file path=xl/sharedStrings.xml><?xml version="1.0" encoding="utf-8"?>
<sst xmlns="http://schemas.openxmlformats.org/spreadsheetml/2006/main" count="280" uniqueCount="90">
  <si>
    <t>А</t>
  </si>
  <si>
    <t>Б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</si>
  <si>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</si>
  <si>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</si>
  <si>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</si>
  <si>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</si>
  <si>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</si>
  <si>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</si>
  <si>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</si>
  <si>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</si>
  <si>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</si>
  <si>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</si>
  <si>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</si>
  <si>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</si>
  <si>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</si>
  <si>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</si>
  <si>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</si>
  <si>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</si>
  <si>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</si>
  <si>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</si>
  <si>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</si>
  <si>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</si>
  <si>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</si>
  <si>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</si>
  <si>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</si>
  <si>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</si>
  <si>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</si>
  <si>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</si>
  <si>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</si>
  <si>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</si>
  <si>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</si>
  <si>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</si>
  <si>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</si>
  <si>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</si>
  <si>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</si>
  <si>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</si>
  <si>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</si>
  <si>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</si>
  <si>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</si>
  <si>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Pool A1</t>
  </si>
  <si>
    <t>Pool A2</t>
  </si>
  <si>
    <t>Pool B1</t>
  </si>
  <si>
    <t>Pool B2</t>
  </si>
  <si>
    <t xml:space="preserve">Fight for 3rd place </t>
  </si>
  <si>
    <t>Consolatory meetings (Утешительные встречи)</t>
  </si>
  <si>
    <t>"A"</t>
  </si>
  <si>
    <t>"B"</t>
  </si>
  <si>
    <t>A. Drokov</t>
  </si>
  <si>
    <t>E.Borkov</t>
  </si>
  <si>
    <t>BONDAREV Aleksandr</t>
  </si>
  <si>
    <t>1990, ms</t>
  </si>
  <si>
    <t>RUS</t>
  </si>
  <si>
    <t>MURAVSKIY Valeriy</t>
  </si>
  <si>
    <t>1985, ms</t>
  </si>
  <si>
    <t>MDA</t>
  </si>
  <si>
    <t>BAYBATYROV Erbolat</t>
  </si>
  <si>
    <t>1986, dvms</t>
  </si>
  <si>
    <t>KAZ</t>
  </si>
  <si>
    <t>SHAYKHY Azamat</t>
  </si>
  <si>
    <t>1988, msic</t>
  </si>
  <si>
    <t>ANISKEVICH Ivan</t>
  </si>
  <si>
    <t>BLR</t>
  </si>
  <si>
    <t>GARAYEV Javidan</t>
  </si>
  <si>
    <t>1988, ms</t>
  </si>
  <si>
    <t>AZE</t>
  </si>
  <si>
    <t>MUSA UULU Tilek</t>
  </si>
  <si>
    <t>1990, msic</t>
  </si>
  <si>
    <t>KGZ</t>
  </si>
  <si>
    <t>ABDULLOZODA Tillo</t>
  </si>
  <si>
    <t>TJK</t>
  </si>
  <si>
    <t>SAYDALIZODA Sukhrob</t>
  </si>
  <si>
    <t>YALYSHEV Sergey</t>
  </si>
  <si>
    <t>1982, msic</t>
  </si>
  <si>
    <t>UNGENFUKHT Konstantin</t>
  </si>
  <si>
    <t>RUS-M</t>
  </si>
  <si>
    <t>M</t>
  </si>
  <si>
    <t>62 kg</t>
  </si>
  <si>
    <t>11        participants</t>
  </si>
  <si>
    <t>свободен</t>
  </si>
  <si>
    <t>3</t>
  </si>
  <si>
    <t>10</t>
  </si>
  <si>
    <t>5</t>
  </si>
  <si>
    <t>8</t>
  </si>
  <si>
    <t>5-6</t>
  </si>
  <si>
    <t>7-8</t>
  </si>
  <si>
    <t>9-11</t>
  </si>
  <si>
    <t>Chief referee</t>
  </si>
  <si>
    <t>Chief secretary</t>
  </si>
  <si>
    <t>Fight for 3 place</t>
  </si>
  <si>
    <t>Fight for the 3rd place in minor final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</si>
</sst>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4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 Narrow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i/>
      <sz val="18"/>
      <name val="Arial Narrow"/>
      <family val="2"/>
      <charset val="204"/>
    </font>
    <font>
      <b/>
      <sz val="16"/>
      <name val="Arial"/>
      <family val="2"/>
      <charset val="204"/>
    </font>
    <font>
      <b/>
      <sz val="12"/>
      <color indexed="9"/>
      <name val="Arial Narrow"/>
      <family val="2"/>
      <charset val="204"/>
    </font>
    <font>
      <b/>
      <i/>
      <sz val="10"/>
      <name val="Arial Narrow"/>
      <family val="2"/>
      <charset val="204"/>
    </font>
    <font>
      <sz val="10"/>
      <color theme="0"/>
      <name val="Arial"/>
      <family val="2"/>
      <charset val="204"/>
    </font>
    <font>
      <i/>
      <sz val="10"/>
      <color theme="0"/>
      <name val="Arial Narrow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2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  <font>
      <b/>
      <sz val="18"/>
      <name val="Arial Narrow"/>
      <family val="2"/>
      <charset val="204"/>
    </font>
    <font>
      <sz val="12"/>
      <color theme="0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sz val="9"/>
      <name val="Arial Narrow"/>
      <family val="2"/>
      <charset val="204"/>
    </font>
    <font>
      <sz val="10"/>
      <color rgb="FFFF0000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11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1" fillId="0" borderId="0" xfId="1" applyNumberFormat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left"/>
    </xf>
    <xf numFmtId="0" fontId="25" fillId="0" borderId="15" xfId="0" applyFont="1" applyBorder="1" applyAlignment="1">
      <alignment horizontal="left"/>
    </xf>
    <xf numFmtId="0" fontId="26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4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3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29" fillId="0" borderId="0" xfId="0" applyFont="1"/>
    <xf numFmtId="0" fontId="0" fillId="0" borderId="0" xfId="0" applyAlignment="1">
      <alignment horizontal="right"/>
    </xf>
    <xf numFmtId="0" fontId="29" fillId="0" borderId="2" xfId="0" applyFont="1" applyBorder="1"/>
    <xf numFmtId="0" fontId="29" fillId="0" borderId="0" xfId="0" applyFont="1" applyBorder="1"/>
    <xf numFmtId="0" fontId="29" fillId="0" borderId="1" xfId="0" applyFont="1" applyBorder="1"/>
    <xf numFmtId="0" fontId="6" fillId="0" borderId="0" xfId="1" applyFont="1" applyBorder="1" applyAlignment="1" applyProtection="1">
      <alignment horizontal="left"/>
    </xf>
    <xf numFmtId="0" fontId="17" fillId="0" borderId="0" xfId="0" applyFont="1"/>
    <xf numFmtId="0" fontId="32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37" fillId="0" borderId="0" xfId="0" applyFont="1"/>
    <xf numFmtId="0" fontId="6" fillId="0" borderId="0" xfId="0" applyFont="1" applyAlignment="1"/>
    <xf numFmtId="0" fontId="38" fillId="0" borderId="0" xfId="0" applyFont="1" applyBorder="1"/>
    <xf numFmtId="0" fontId="38" fillId="0" borderId="0" xfId="0" applyFont="1"/>
    <xf numFmtId="49" fontId="0" fillId="0" borderId="0" xfId="0" applyNumberFormat="1" applyAlignment="1">
      <alignment horizontal="center"/>
    </xf>
    <xf numFmtId="49" fontId="2" fillId="0" borderId="1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0" fillId="0" borderId="1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/>
    </xf>
    <xf numFmtId="49" fontId="6" fillId="0" borderId="19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0" fontId="3" fillId="0" borderId="22" xfId="0" applyNumberFormat="1" applyFont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/>
    <xf numFmtId="49" fontId="2" fillId="0" borderId="0" xfId="0" applyNumberFormat="1" applyFont="1" applyBorder="1" applyAlignment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39" fillId="3" borderId="13" xfId="0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vertical="center" wrapText="1"/>
    </xf>
    <xf numFmtId="0" fontId="6" fillId="0" borderId="23" xfId="1" applyFont="1" applyBorder="1" applyAlignment="1" applyProtection="1">
      <alignment horizontal="center" vertical="center" wrapText="1"/>
    </xf>
    <xf numFmtId="0" fontId="19" fillId="0" borderId="0" xfId="1" applyNumberFormat="1" applyFont="1" applyAlignment="1" applyProtection="1">
      <alignment vertical="center" wrapText="1"/>
    </xf>
    <xf numFmtId="0" fontId="19" fillId="0" borderId="0" xfId="0" applyNumberFormat="1" applyFont="1" applyAlignment="1">
      <alignment vertical="center" wrapText="1"/>
    </xf>
    <xf numFmtId="0" fontId="4" fillId="0" borderId="0" xfId="1" applyFont="1" applyFill="1" applyBorder="1" applyAlignment="1" applyProtection="1">
      <alignment vertical="center"/>
    </xf>
    <xf numFmtId="0" fontId="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49" fontId="0" fillId="0" borderId="0" xfId="0" applyNumberFormat="1" applyBorder="1"/>
    <xf numFmtId="0" fontId="6" fillId="0" borderId="0" xfId="0" applyFont="1" applyAlignment="1">
      <alignment horizontal="right"/>
    </xf>
    <xf numFmtId="0" fontId="0" fillId="0" borderId="5" xfId="0" applyBorder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43" fillId="0" borderId="0" xfId="0" applyFont="1" applyBorder="1"/>
    <xf numFmtId="0" fontId="43" fillId="0" borderId="0" xfId="0" applyFont="1"/>
    <xf numFmtId="0" fontId="44" fillId="0" borderId="0" xfId="1" applyFont="1" applyAlignment="1" applyProtection="1">
      <alignment horizontal="left" vertical="center"/>
    </xf>
    <xf numFmtId="0" fontId="0" fillId="0" borderId="0" xfId="0" applyNumberFormat="1" applyBorder="1"/>
    <xf numFmtId="0" fontId="0" fillId="0" borderId="61" xfId="0" applyBorder="1"/>
    <xf numFmtId="0" fontId="15" fillId="0" borderId="0" xfId="1" applyFont="1" applyAlignment="1" applyProtection="1">
      <alignment horizontal="left" vertical="center"/>
    </xf>
    <xf numFmtId="49" fontId="0" fillId="0" borderId="0" xfId="0" applyNumberFormat="1" applyBorder="1" applyAlignment="1"/>
    <xf numFmtId="0" fontId="42" fillId="0" borderId="0" xfId="1" applyFont="1" applyAlignment="1" applyProtection="1">
      <alignment vertical="center"/>
    </xf>
    <xf numFmtId="0" fontId="7" fillId="0" borderId="0" xfId="1" applyFont="1" applyBorder="1" applyAlignment="1" applyProtection="1"/>
    <xf numFmtId="0" fontId="7" fillId="0" borderId="0" xfId="1" applyFont="1" applyAlignment="1" applyProtection="1"/>
    <xf numFmtId="0" fontId="6" fillId="0" borderId="64" xfId="0" applyFont="1" applyBorder="1" applyAlignment="1">
      <alignment horizontal="right"/>
    </xf>
    <xf numFmtId="0" fontId="42" fillId="0" borderId="0" xfId="0" applyFont="1" applyBorder="1"/>
    <xf numFmtId="0" fontId="8" fillId="0" borderId="0" xfId="1" applyFont="1" applyAlignment="1" applyProtection="1">
      <alignment vertical="center"/>
    </xf>
    <xf numFmtId="0" fontId="3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0" fontId="2" fillId="0" borderId="26" xfId="1" applyFont="1" applyBorder="1" applyAlignment="1" applyProtection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8" fillId="0" borderId="25" xfId="1" applyFont="1" applyBorder="1" applyAlignment="1" applyProtection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8" fillId="0" borderId="25" xfId="1" applyFont="1" applyBorder="1" applyAlignment="1" applyProtection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6" xfId="1" applyFont="1" applyBorder="1" applyAlignment="1" applyProtection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8" fillId="0" borderId="26" xfId="1" applyFont="1" applyBorder="1" applyAlignment="1" applyProtection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9" fontId="49" fillId="0" borderId="12" xfId="0" applyNumberFormat="1" applyFont="1" applyBorder="1" applyAlignment="1">
      <alignment horizontal="center" vertical="center" wrapText="1"/>
    </xf>
    <xf numFmtId="49" fontId="49" fillId="0" borderId="29" xfId="0" applyNumberFormat="1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8" fillId="0" borderId="24" xfId="1" applyFont="1" applyBorder="1" applyAlignment="1" applyProtection="1">
      <alignment horizontal="left" vertical="center" wrapText="1"/>
    </xf>
    <xf numFmtId="0" fontId="8" fillId="0" borderId="24" xfId="1" applyFont="1" applyBorder="1" applyAlignment="1" applyProtection="1">
      <alignment horizontal="center" vertical="center" wrapText="1"/>
    </xf>
    <xf numFmtId="0" fontId="36" fillId="0" borderId="26" xfId="1" applyFont="1" applyBorder="1" applyAlignment="1" applyProtection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50" fillId="0" borderId="25" xfId="1" applyFont="1" applyBorder="1" applyAlignment="1" applyProtection="1">
      <alignment horizontal="left" vertical="center" wrapText="1"/>
    </xf>
    <xf numFmtId="0" fontId="51" fillId="0" borderId="34" xfId="0" applyFont="1" applyBorder="1" applyAlignment="1">
      <alignment horizontal="left" vertical="center" wrapText="1"/>
    </xf>
    <xf numFmtId="0" fontId="50" fillId="0" borderId="25" xfId="1" applyFont="1" applyBorder="1" applyAlignment="1" applyProtection="1">
      <alignment horizontal="center" vertical="center" wrapText="1"/>
    </xf>
    <xf numFmtId="0" fontId="51" fillId="0" borderId="34" xfId="0" applyFont="1" applyBorder="1" applyAlignment="1">
      <alignment horizontal="center" vertical="center" wrapText="1"/>
    </xf>
    <xf numFmtId="0" fontId="51" fillId="0" borderId="25" xfId="0" applyFont="1" applyBorder="1" applyAlignment="1">
      <alignment horizontal="left" vertical="center" wrapText="1"/>
    </xf>
    <xf numFmtId="0" fontId="51" fillId="0" borderId="25" xfId="0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64" fontId="23" fillId="0" borderId="14" xfId="2" applyFont="1" applyBorder="1" applyAlignment="1">
      <alignment horizontal="center" vertical="center" wrapText="1"/>
    </xf>
    <xf numFmtId="164" fontId="23" fillId="0" borderId="37" xfId="2" applyFont="1" applyBorder="1" applyAlignment="1">
      <alignment horizontal="center" vertical="center" wrapText="1"/>
    </xf>
    <xf numFmtId="49" fontId="23" fillId="0" borderId="40" xfId="2" applyNumberFormat="1" applyFont="1" applyBorder="1" applyAlignment="1">
      <alignment horizontal="center" vertical="center" wrapText="1"/>
    </xf>
    <xf numFmtId="0" fontId="23" fillId="0" borderId="41" xfId="2" applyNumberFormat="1" applyFont="1" applyBorder="1" applyAlignment="1">
      <alignment horizontal="center" vertical="center" wrapText="1"/>
    </xf>
    <xf numFmtId="164" fontId="24" fillId="4" borderId="42" xfId="2" applyFont="1" applyFill="1" applyBorder="1" applyAlignment="1">
      <alignment horizontal="center" vertical="center" wrapText="1"/>
    </xf>
    <xf numFmtId="164" fontId="24" fillId="4" borderId="37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3" fillId="0" borderId="1" xfId="2" applyFont="1" applyBorder="1" applyAlignment="1">
      <alignment horizontal="center" vertical="center" wrapText="1"/>
    </xf>
    <xf numFmtId="164" fontId="23" fillId="0" borderId="39" xfId="2" applyFont="1" applyBorder="1" applyAlignment="1">
      <alignment horizontal="center" vertical="center" wrapText="1"/>
    </xf>
    <xf numFmtId="164" fontId="23" fillId="0" borderId="38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64" fontId="24" fillId="5" borderId="14" xfId="2" applyFont="1" applyFill="1" applyBorder="1" applyAlignment="1">
      <alignment horizontal="center" vertical="center" wrapText="1"/>
    </xf>
    <xf numFmtId="164" fontId="24" fillId="5" borderId="37" xfId="2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1" applyFont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23" fillId="0" borderId="40" xfId="2" applyNumberFormat="1" applyFont="1" applyBorder="1" applyAlignment="1">
      <alignment horizontal="center" vertical="center" wrapText="1"/>
    </xf>
    <xf numFmtId="49" fontId="8" fillId="0" borderId="47" xfId="0" applyNumberFormat="1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49" fontId="8" fillId="0" borderId="44" xfId="0" applyNumberFormat="1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45" fillId="9" borderId="23" xfId="0" applyFont="1" applyFill="1" applyBorder="1" applyAlignment="1">
      <alignment horizontal="center" vertical="center" wrapText="1"/>
    </xf>
    <xf numFmtId="0" fontId="45" fillId="9" borderId="24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left" vertical="center" wrapText="1"/>
    </xf>
    <xf numFmtId="0" fontId="2" fillId="9" borderId="24" xfId="0" applyFont="1" applyFill="1" applyBorder="1" applyAlignment="1">
      <alignment horizontal="left" vertical="center" wrapText="1"/>
    </xf>
    <xf numFmtId="49" fontId="8" fillId="0" borderId="4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51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42" xfId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42" xfId="1" applyFont="1" applyBorder="1" applyAlignment="1" applyProtection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 vertical="center"/>
    </xf>
    <xf numFmtId="0" fontId="17" fillId="7" borderId="59" xfId="1" applyFont="1" applyFill="1" applyBorder="1" applyAlignment="1" applyProtection="1">
      <alignment horizontal="center" vertical="center" wrapText="1"/>
    </xf>
    <xf numFmtId="0" fontId="17" fillId="7" borderId="11" xfId="1" applyFont="1" applyFill="1" applyBorder="1" applyAlignment="1" applyProtection="1">
      <alignment horizontal="center" vertical="center" wrapText="1"/>
    </xf>
    <xf numFmtId="0" fontId="17" fillId="7" borderId="60" xfId="1" applyFont="1" applyFill="1" applyBorder="1" applyAlignment="1" applyProtection="1">
      <alignment horizontal="center" vertical="center" wrapText="1"/>
    </xf>
    <xf numFmtId="0" fontId="1" fillId="0" borderId="53" xfId="1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5" borderId="10" xfId="0" applyFont="1" applyFill="1" applyBorder="1" applyAlignment="1">
      <alignment horizontal="center" vertical="center"/>
    </xf>
    <xf numFmtId="0" fontId="30" fillId="5" borderId="56" xfId="0" applyFont="1" applyFill="1" applyBorder="1" applyAlignment="1">
      <alignment horizontal="center" vertical="center"/>
    </xf>
    <xf numFmtId="0" fontId="30" fillId="5" borderId="57" xfId="0" applyFont="1" applyFill="1" applyBorder="1" applyAlignment="1">
      <alignment horizontal="center" vertical="center"/>
    </xf>
    <xf numFmtId="0" fontId="37" fillId="0" borderId="58" xfId="0" applyFont="1" applyBorder="1" applyAlignment="1">
      <alignment horizontal="center" vertical="center" wrapText="1"/>
    </xf>
    <xf numFmtId="0" fontId="37" fillId="0" borderId="54" xfId="0" applyFont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54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7" fillId="0" borderId="55" xfId="0" applyFont="1" applyFill="1" applyBorder="1" applyAlignment="1">
      <alignment horizontal="center" vertical="center" wrapText="1"/>
    </xf>
    <xf numFmtId="0" fontId="4" fillId="0" borderId="25" xfId="1" applyFont="1" applyFill="1" applyBorder="1" applyAlignment="1" applyProtection="1">
      <alignment horizontal="center" vertical="center"/>
    </xf>
    <xf numFmtId="0" fontId="31" fillId="0" borderId="5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56" xfId="0" applyFont="1" applyFill="1" applyBorder="1" applyAlignment="1">
      <alignment horizontal="center" vertical="center"/>
    </xf>
    <xf numFmtId="0" fontId="30" fillId="6" borderId="57" xfId="0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30" fillId="4" borderId="56" xfId="0" applyFont="1" applyFill="1" applyBorder="1" applyAlignment="1">
      <alignment horizontal="center" vertical="center"/>
    </xf>
    <xf numFmtId="0" fontId="30" fillId="4" borderId="57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8" borderId="4" xfId="0" applyNumberFormat="1" applyFont="1" applyFill="1" applyBorder="1" applyAlignment="1">
      <alignment horizontal="center" vertical="center"/>
    </xf>
    <xf numFmtId="0" fontId="3" fillId="8" borderId="3" xfId="0" applyNumberFormat="1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0" fontId="52" fillId="0" borderId="14" xfId="1" applyFont="1" applyBorder="1" applyAlignment="1" applyProtection="1">
      <alignment horizontal="center" vertical="center" wrapText="1"/>
    </xf>
    <xf numFmtId="0" fontId="52" fillId="0" borderId="37" xfId="0" applyFont="1" applyBorder="1" applyAlignment="1">
      <alignment horizontal="center" vertical="center" wrapText="1"/>
    </xf>
    <xf numFmtId="0" fontId="8" fillId="0" borderId="56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54" xfId="1" applyFont="1" applyBorder="1" applyAlignment="1" applyProtection="1">
      <alignment horizontal="center" vertical="center" wrapText="1"/>
    </xf>
    <xf numFmtId="0" fontId="8" fillId="0" borderId="57" xfId="1" applyFont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55" xfId="1" applyFont="1" applyBorder="1" applyAlignment="1" applyProtection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8" borderId="61" xfId="0" applyFont="1" applyFill="1" applyBorder="1" applyAlignment="1">
      <alignment horizontal="center" vertical="center" wrapText="1"/>
    </xf>
    <xf numFmtId="0" fontId="3" fillId="8" borderId="41" xfId="0" applyFont="1" applyFill="1" applyBorder="1" applyAlignment="1">
      <alignment horizontal="center" vertical="center" wrapText="1"/>
    </xf>
    <xf numFmtId="0" fontId="8" fillId="0" borderId="10" xfId="1" applyFont="1" applyBorder="1" applyAlignment="1" applyProtection="1">
      <alignment horizontal="center" vertical="center" wrapText="1"/>
    </xf>
    <xf numFmtId="0" fontId="8" fillId="0" borderId="53" xfId="1" applyFont="1" applyBorder="1" applyAlignment="1" applyProtection="1">
      <alignment horizontal="center" vertical="center" wrapText="1"/>
    </xf>
    <xf numFmtId="0" fontId="8" fillId="0" borderId="58" xfId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41" fillId="9" borderId="0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49" fontId="8" fillId="0" borderId="14" xfId="1" applyNumberFormat="1" applyFont="1" applyBorder="1" applyAlignment="1" applyProtection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33" fillId="5" borderId="40" xfId="0" applyFont="1" applyFill="1" applyBorder="1" applyAlignment="1">
      <alignment horizontal="center" vertical="center" wrapText="1"/>
    </xf>
    <xf numFmtId="0" fontId="33" fillId="5" borderId="52" xfId="0" applyFont="1" applyFill="1" applyBorder="1" applyAlignment="1">
      <alignment horizontal="center" vertical="center" wrapText="1"/>
    </xf>
    <xf numFmtId="0" fontId="33" fillId="4" borderId="52" xfId="0" applyFont="1" applyFill="1" applyBorder="1" applyAlignment="1">
      <alignment horizontal="center" vertical="center" wrapText="1"/>
    </xf>
    <xf numFmtId="0" fontId="33" fillId="4" borderId="41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center" vertical="center"/>
    </xf>
    <xf numFmtId="0" fontId="36" fillId="0" borderId="61" xfId="0" applyFont="1" applyFill="1" applyBorder="1" applyAlignment="1">
      <alignment horizontal="center" vertical="center" wrapText="1"/>
    </xf>
    <xf numFmtId="0" fontId="36" fillId="0" borderId="41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 wrapText="1"/>
    </xf>
    <xf numFmtId="0" fontId="36" fillId="0" borderId="42" xfId="0" applyFont="1" applyFill="1" applyBorder="1" applyAlignment="1">
      <alignment horizontal="center" vertical="center" wrapText="1"/>
    </xf>
    <xf numFmtId="0" fontId="46" fillId="0" borderId="62" xfId="0" applyFont="1" applyFill="1" applyBorder="1" applyAlignment="1">
      <alignment horizontal="left" vertical="center" wrapText="1"/>
    </xf>
    <xf numFmtId="0" fontId="46" fillId="0" borderId="3" xfId="0" applyFont="1" applyFill="1" applyBorder="1" applyAlignment="1">
      <alignment horizontal="left" vertical="center" wrapText="1"/>
    </xf>
    <xf numFmtId="0" fontId="36" fillId="0" borderId="6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49" fontId="3" fillId="0" borderId="52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0" fontId="47" fillId="0" borderId="62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1" fillId="0" borderId="0" xfId="1" applyNumberFormat="1" applyFont="1" applyBorder="1" applyAlignment="1" applyProtection="1">
      <alignment horizontal="center" vertical="center" wrapText="1"/>
    </xf>
    <xf numFmtId="0" fontId="6" fillId="0" borderId="23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 textRotation="90"/>
    </xf>
    <xf numFmtId="0" fontId="6" fillId="0" borderId="24" xfId="0" applyFont="1" applyBorder="1" applyAlignment="1">
      <alignment horizontal="center" vertical="center" textRotation="90"/>
    </xf>
    <xf numFmtId="0" fontId="53" fillId="0" borderId="5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3" fillId="8" borderId="52" xfId="0" applyFont="1" applyFill="1" applyBorder="1" applyAlignment="1">
      <alignment horizontal="center" vertical="center" wrapText="1"/>
    </xf>
    <xf numFmtId="0" fontId="47" fillId="0" borderId="61" xfId="0" applyFont="1" applyFill="1" applyBorder="1" applyAlignment="1">
      <alignment horizontal="center" vertical="center" wrapText="1"/>
    </xf>
    <xf numFmtId="0" fontId="47" fillId="0" borderId="4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53" fillId="0" borderId="4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3" fillId="0" borderId="67" xfId="0" applyNumberFormat="1" applyFont="1" applyBorder="1" applyAlignment="1">
      <alignment horizontal="center" vertical="center" wrapText="1"/>
    </xf>
    <xf numFmtId="0" fontId="3" fillId="0" borderId="68" xfId="0" applyNumberFormat="1" applyFont="1" applyBorder="1" applyAlignment="1">
      <alignment horizontal="center" vertical="center" wrapText="1"/>
    </xf>
    <xf numFmtId="0" fontId="53" fillId="0" borderId="6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53" fillId="0" borderId="41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8" fillId="8" borderId="59" xfId="0" applyFont="1" applyFill="1" applyBorder="1" applyAlignment="1">
      <alignment horizontal="center" vertical="center"/>
    </xf>
    <xf numFmtId="0" fontId="48" fillId="8" borderId="11" xfId="0" applyFont="1" applyFill="1" applyBorder="1" applyAlignment="1">
      <alignment horizontal="center" vertical="center"/>
    </xf>
    <xf numFmtId="0" fontId="48" fillId="8" borderId="60" xfId="0" applyFont="1" applyFill="1" applyBorder="1" applyAlignment="1">
      <alignment horizontal="center" vertical="center"/>
    </xf>
    <xf numFmtId="0" fontId="34" fillId="0" borderId="59" xfId="0" applyFont="1" applyFill="1" applyBorder="1" applyAlignment="1">
      <alignment horizontal="center" vertical="center" wrapText="1"/>
    </xf>
    <xf numFmtId="0" fontId="34" fillId="0" borderId="60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22</xdr:row>
      <xdr:rowOff>0</xdr:rowOff>
    </xdr:from>
    <xdr:to>
      <xdr:col>3</xdr:col>
      <xdr:colOff>419100</xdr:colOff>
      <xdr:row>22</xdr:row>
      <xdr:rowOff>0</xdr:rowOff>
    </xdr:to>
    <xdr:sp macro="" textlink="">
      <xdr:nvSpPr>
        <xdr:cNvPr id="1153" name="Line 7"/>
        <xdr:cNvSpPr>
          <a:spLocks noChangeShapeType="1"/>
        </xdr:cNvSpPr>
      </xdr:nvSpPr>
      <xdr:spPr bwMode="auto">
        <a:xfrm>
          <a:off x="1123950" y="441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19</xdr:row>
      <xdr:rowOff>0</xdr:rowOff>
    </xdr:from>
    <xdr:to>
      <xdr:col>21</xdr:col>
      <xdr:colOff>314325</xdr:colOff>
      <xdr:row>19</xdr:row>
      <xdr:rowOff>0</xdr:rowOff>
    </xdr:to>
    <xdr:sp macro="" textlink="">
      <xdr:nvSpPr>
        <xdr:cNvPr id="1154" name="Line 26"/>
        <xdr:cNvSpPr>
          <a:spLocks noChangeShapeType="1"/>
        </xdr:cNvSpPr>
      </xdr:nvSpPr>
      <xdr:spPr bwMode="auto">
        <a:xfrm>
          <a:off x="10125075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19</xdr:row>
      <xdr:rowOff>0</xdr:rowOff>
    </xdr:from>
    <xdr:to>
      <xdr:col>21</xdr:col>
      <xdr:colOff>323850</xdr:colOff>
      <xdr:row>19</xdr:row>
      <xdr:rowOff>0</xdr:rowOff>
    </xdr:to>
    <xdr:sp macro="" textlink="">
      <xdr:nvSpPr>
        <xdr:cNvPr id="1155" name="Line 27"/>
        <xdr:cNvSpPr>
          <a:spLocks noChangeShapeType="1"/>
        </xdr:cNvSpPr>
      </xdr:nvSpPr>
      <xdr:spPr bwMode="auto">
        <a:xfrm>
          <a:off x="10134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19</xdr:row>
      <xdr:rowOff>0</xdr:rowOff>
    </xdr:from>
    <xdr:to>
      <xdr:col>20</xdr:col>
      <xdr:colOff>438150</xdr:colOff>
      <xdr:row>19</xdr:row>
      <xdr:rowOff>0</xdr:rowOff>
    </xdr:to>
    <xdr:sp macro="" textlink="">
      <xdr:nvSpPr>
        <xdr:cNvPr id="1156" name="Line 30"/>
        <xdr:cNvSpPr>
          <a:spLocks noChangeShapeType="1"/>
        </xdr:cNvSpPr>
      </xdr:nvSpPr>
      <xdr:spPr bwMode="auto">
        <a:xfrm>
          <a:off x="973455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19</xdr:row>
      <xdr:rowOff>0</xdr:rowOff>
    </xdr:from>
    <xdr:to>
      <xdr:col>20</xdr:col>
      <xdr:colOff>409575</xdr:colOff>
      <xdr:row>19</xdr:row>
      <xdr:rowOff>0</xdr:rowOff>
    </xdr:to>
    <xdr:sp macro="" textlink="">
      <xdr:nvSpPr>
        <xdr:cNvPr id="1157" name="Line 31"/>
        <xdr:cNvSpPr>
          <a:spLocks noChangeShapeType="1"/>
        </xdr:cNvSpPr>
      </xdr:nvSpPr>
      <xdr:spPr bwMode="auto">
        <a:xfrm>
          <a:off x="9705975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3</xdr:row>
      <xdr:rowOff>9525</xdr:rowOff>
    </xdr:from>
    <xdr:to>
      <xdr:col>15</xdr:col>
      <xdr:colOff>628650</xdr:colOff>
      <xdr:row>4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5343525" y="1162050"/>
          <a:ext cx="2009775" cy="5048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133350</xdr:colOff>
      <xdr:row>0</xdr:row>
      <xdr:rowOff>390525</xdr:rowOff>
    </xdr:from>
    <xdr:to>
      <xdr:col>3</xdr:col>
      <xdr:colOff>628650</xdr:colOff>
      <xdr:row>1</xdr:row>
      <xdr:rowOff>333375</xdr:rowOff>
    </xdr:to>
    <xdr:grpSp>
      <xdr:nvGrpSpPr>
        <xdr:cNvPr id="1159" name="Group 33"/>
        <xdr:cNvGrpSpPr>
          <a:grpSpLocks/>
        </xdr:cNvGrpSpPr>
      </xdr:nvGrpSpPr>
      <xdr:grpSpPr bwMode="auto">
        <a:xfrm>
          <a:off x="133350" y="390525"/>
          <a:ext cx="1200150" cy="695325"/>
          <a:chOff x="6" y="3"/>
          <a:chExt cx="126" cy="72"/>
        </a:xfrm>
      </xdr:grpSpPr>
      <xdr:pic>
        <xdr:nvPicPr>
          <xdr:cNvPr id="1160" name="Picture 31" descr="Аслаханов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 bwMode="auto">
          <a:xfrm>
            <a:off x="79" y="5"/>
            <a:ext cx="53" cy="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61" name="Picture 32" descr="fias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6000" contrast="-6000"/>
          </a:blip>
          <a:srcRect l="12308" r="7179" b="3314"/>
          <a:stretch>
            <a:fillRect/>
          </a:stretch>
        </xdr:blipFill>
        <xdr:spPr bwMode="auto">
          <a:xfrm>
            <a:off x="6" y="3"/>
            <a:ext cx="64" cy="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40;&#1089;&#1083;&#1072;&#1093;&#1072;&#1085;&#1086;&#1074;%202011/&#1040;&#1057;&#1051;&#1040;&#1061;&#1040;&#1053;&#1054;%202011%20&#1052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 refreshError="1"/>
      <sheetData sheetId="1">
        <row r="2">
          <cell r="A2" t="str">
            <v>World Cup Stage - XI International Sambo Tournament for General Aslambeck Askakhanov prizes</v>
          </cell>
        </row>
        <row r="3">
          <cell r="A3" t="str">
            <v>September 30 - October 02, 2012      Moscow /Russia/</v>
          </cell>
        </row>
        <row r="8">
          <cell r="A8" t="str">
            <v>Chief referee</v>
          </cell>
          <cell r="G8" t="str">
            <v>E. Borkov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/>
      <sheetData sheetId="1"/>
      <sheetData sheetId="2">
        <row r="2">
          <cell r="A2" t="str">
            <v>Stage of a cup of the world - XI international tournament on SAMBO /M/ on prizes of general A.A.Aslakhanov</v>
          </cell>
        </row>
        <row r="3">
          <cell r="A3" t="str">
            <v>September 30 - October 02, 2012      Moscow /Russia/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 refreshError="1"/>
      <sheetData sheetId="1" refreshError="1">
        <row r="8">
          <cell r="A8" t="str">
            <v>Chiaf referee</v>
          </cell>
        </row>
        <row r="9">
          <cell r="G9" t="str">
            <v>/RUS/</v>
          </cell>
        </row>
        <row r="11">
          <cell r="G11" t="str">
            <v>/RUS/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52"/>
  <sheetViews>
    <sheetView topLeftCell="A34" workbookViewId="0">
      <selection activeCell="L35" sqref="J35:R42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A1" s="110"/>
      <c r="B1" s="196" t="s">
        <v>24</v>
      </c>
      <c r="C1" s="196"/>
      <c r="D1" s="196"/>
      <c r="E1" s="196"/>
      <c r="F1" s="196"/>
      <c r="G1" s="196"/>
      <c r="H1" s="196"/>
      <c r="I1" s="196"/>
      <c r="J1" s="73"/>
      <c r="K1" s="196" t="s">
        <v>24</v>
      </c>
      <c r="L1" s="196"/>
      <c r="M1" s="196"/>
      <c r="N1" s="196"/>
      <c r="O1" s="196"/>
      <c r="P1" s="196"/>
      <c r="Q1" s="196"/>
      <c r="R1" s="196"/>
    </row>
    <row r="2" spans="1:18" ht="15.75">
      <c r="A2" s="110"/>
      <c r="B2" s="161"/>
      <c r="C2" s="162"/>
      <c r="D2" s="162"/>
      <c r="E2" s="162"/>
      <c r="F2" s="162"/>
      <c r="G2" s="162"/>
      <c r="H2" s="162"/>
      <c r="I2" s="162"/>
      <c r="J2" s="74"/>
      <c r="K2" s="161"/>
      <c r="L2" s="162"/>
      <c r="M2" s="162"/>
      <c r="N2" s="162"/>
      <c r="O2" s="162"/>
      <c r="P2" s="162"/>
      <c r="Q2" s="162"/>
      <c r="R2" s="162"/>
    </row>
    <row r="3" spans="1:18" ht="16.5" thickBot="1">
      <c r="A3" s="110"/>
      <c r="B3" s="75" t="s">
        <v>19</v>
      </c>
      <c r="C3" s="76" t="s">
        <v>29</v>
      </c>
      <c r="D3" s="77" t="s">
        <v>27</v>
      </c>
      <c r="E3" s="78"/>
      <c r="F3" s="75" t="str">
        <f>пр.взв.!C4</f>
        <v>M</v>
      </c>
      <c r="G3" s="142" t="str">
        <f>пр.взв.!D4</f>
        <v>62 kg</v>
      </c>
      <c r="H3" s="142"/>
      <c r="I3" s="78"/>
      <c r="J3" s="78"/>
      <c r="K3" s="75" t="s">
        <v>26</v>
      </c>
      <c r="L3" s="76" t="s">
        <v>29</v>
      </c>
      <c r="M3" s="77" t="s">
        <v>27</v>
      </c>
      <c r="N3" s="78"/>
      <c r="O3" s="75" t="str">
        <f>F3</f>
        <v>M</v>
      </c>
      <c r="P3" s="142" t="str">
        <f>G3</f>
        <v>62 kg</v>
      </c>
      <c r="Q3" s="142"/>
      <c r="R3" s="78"/>
    </row>
    <row r="4" spans="1:18" ht="12.75" customHeight="1">
      <c r="A4" s="187" t="s">
        <v>28</v>
      </c>
      <c r="B4" s="163" t="s">
        <v>2</v>
      </c>
      <c r="C4" s="147" t="s">
        <v>3</v>
      </c>
      <c r="D4" s="147" t="s">
        <v>4</v>
      </c>
      <c r="E4" s="147" t="s">
        <v>11</v>
      </c>
      <c r="F4" s="149" t="s">
        <v>12</v>
      </c>
      <c r="G4" s="150" t="s">
        <v>14</v>
      </c>
      <c r="H4" s="158" t="s">
        <v>15</v>
      </c>
      <c r="I4" s="152" t="s">
        <v>35</v>
      </c>
      <c r="J4" s="187" t="s">
        <v>28</v>
      </c>
      <c r="K4" s="197" t="s">
        <v>2</v>
      </c>
      <c r="L4" s="147" t="s">
        <v>3</v>
      </c>
      <c r="M4" s="147" t="s">
        <v>4</v>
      </c>
      <c r="N4" s="147" t="s">
        <v>11</v>
      </c>
      <c r="O4" s="149" t="s">
        <v>12</v>
      </c>
      <c r="P4" s="150" t="s">
        <v>14</v>
      </c>
      <c r="Q4" s="158" t="s">
        <v>15</v>
      </c>
      <c r="R4" s="152" t="s">
        <v>35</v>
      </c>
    </row>
    <row r="5" spans="1:18" ht="13.5" customHeight="1" thickBot="1">
      <c r="A5" s="188"/>
      <c r="B5" s="164" t="s">
        <v>2</v>
      </c>
      <c r="C5" s="148" t="s">
        <v>3</v>
      </c>
      <c r="D5" s="148" t="s">
        <v>4</v>
      </c>
      <c r="E5" s="148" t="s">
        <v>11</v>
      </c>
      <c r="F5" s="148" t="s">
        <v>12</v>
      </c>
      <c r="G5" s="151"/>
      <c r="H5" s="159"/>
      <c r="I5" s="153" t="s">
        <v>13</v>
      </c>
      <c r="J5" s="188"/>
      <c r="K5" s="198" t="s">
        <v>2</v>
      </c>
      <c r="L5" s="148" t="s">
        <v>3</v>
      </c>
      <c r="M5" s="148" t="s">
        <v>4</v>
      </c>
      <c r="N5" s="148" t="s">
        <v>11</v>
      </c>
      <c r="O5" s="148" t="s">
        <v>12</v>
      </c>
      <c r="P5" s="151"/>
      <c r="Q5" s="159"/>
      <c r="R5" s="153" t="s">
        <v>13</v>
      </c>
    </row>
    <row r="6" spans="1:18" ht="12.75" customHeight="1">
      <c r="A6" s="207">
        <v>1</v>
      </c>
      <c r="B6" s="156">
        <v>1</v>
      </c>
      <c r="C6" s="192" t="str">
        <f>VLOOKUP(B6,пр.взв.!B7:E38,2,FALSE)</f>
        <v>BAYBATYROV Erbolat</v>
      </c>
      <c r="D6" s="193" t="str">
        <f>VLOOKUP(B6,пр.взв.!B7:F38,3,FALSE)</f>
        <v>1986, dvms</v>
      </c>
      <c r="E6" s="193" t="str">
        <f>VLOOKUP(B6,пр.взв.!B7:G38,4,FALSE)</f>
        <v>KAZ</v>
      </c>
      <c r="F6" s="186"/>
      <c r="G6" s="191"/>
      <c r="H6" s="145"/>
      <c r="I6" s="144"/>
      <c r="J6" s="158">
        <v>5</v>
      </c>
      <c r="K6" s="156">
        <v>2</v>
      </c>
      <c r="L6" s="192" t="str">
        <f>VLOOKUP(K6,пр.взв.!B7:E38,2,FALSE)</f>
        <v>ANISKEVICH Ivan</v>
      </c>
      <c r="M6" s="193" t="str">
        <f>VLOOKUP(K6,пр.взв.!B7:F38,3,FALSE)</f>
        <v>1988, msic</v>
      </c>
      <c r="N6" s="193" t="str">
        <f>VLOOKUP(K6,пр.взв.!B7:G38,4,FALSE)</f>
        <v>BLR</v>
      </c>
      <c r="O6" s="186"/>
      <c r="P6" s="191"/>
      <c r="Q6" s="145"/>
      <c r="R6" s="144"/>
    </row>
    <row r="7" spans="1:18" ht="12.75" customHeight="1">
      <c r="A7" s="208"/>
      <c r="B7" s="182"/>
      <c r="C7" s="184"/>
      <c r="D7" s="178"/>
      <c r="E7" s="178"/>
      <c r="F7" s="178"/>
      <c r="G7" s="178"/>
      <c r="H7" s="146"/>
      <c r="I7" s="167"/>
      <c r="J7" s="181"/>
      <c r="K7" s="182"/>
      <c r="L7" s="184"/>
      <c r="M7" s="178"/>
      <c r="N7" s="178"/>
      <c r="O7" s="178"/>
      <c r="P7" s="178"/>
      <c r="Q7" s="146"/>
      <c r="R7" s="167"/>
    </row>
    <row r="8" spans="1:18" ht="12.75" customHeight="1">
      <c r="A8" s="208"/>
      <c r="B8" s="182">
        <v>9</v>
      </c>
      <c r="C8" s="170" t="str">
        <f>VLOOKUP(B8,пр.взв.!B7:E38,2,FALSE)</f>
        <v>MURAVSKIY Valeriy</v>
      </c>
      <c r="D8" s="172" t="str">
        <f>VLOOKUP(B8,пр.взв.!B7:F38,3,FALSE)</f>
        <v>1985, ms</v>
      </c>
      <c r="E8" s="172" t="str">
        <f>VLOOKUP(B8,пр.взв.!B7:G38,4,FALSE)</f>
        <v>MDA</v>
      </c>
      <c r="F8" s="174"/>
      <c r="G8" s="174"/>
      <c r="H8" s="143"/>
      <c r="I8" s="143"/>
      <c r="J8" s="181"/>
      <c r="K8" s="182">
        <v>10</v>
      </c>
      <c r="L8" s="170" t="str">
        <f>VLOOKUP(K8,пр.взв.!B7:E38,2,FALSE)</f>
        <v>YALYSHEV Sergey</v>
      </c>
      <c r="M8" s="172" t="str">
        <f>VLOOKUP(K8,пр.взв.!B7:F38,3,FALSE)</f>
        <v>1982, msic</v>
      </c>
      <c r="N8" s="193" t="str">
        <f>VLOOKUP(K8,пр.взв.!B7:G40,4,FALSE)</f>
        <v>RUS</v>
      </c>
      <c r="O8" s="174"/>
      <c r="P8" s="174"/>
      <c r="Q8" s="143"/>
      <c r="R8" s="143"/>
    </row>
    <row r="9" spans="1:18" ht="13.5" customHeight="1" thickBot="1">
      <c r="A9" s="209"/>
      <c r="B9" s="157"/>
      <c r="C9" s="171"/>
      <c r="D9" s="173"/>
      <c r="E9" s="173"/>
      <c r="F9" s="175"/>
      <c r="G9" s="175"/>
      <c r="H9" s="176"/>
      <c r="I9" s="176"/>
      <c r="J9" s="159"/>
      <c r="K9" s="157"/>
      <c r="L9" s="171"/>
      <c r="M9" s="173"/>
      <c r="N9" s="178"/>
      <c r="O9" s="175"/>
      <c r="P9" s="175"/>
      <c r="Q9" s="176"/>
      <c r="R9" s="176"/>
    </row>
    <row r="10" spans="1:18" ht="12.75" customHeight="1">
      <c r="A10" s="207">
        <v>2</v>
      </c>
      <c r="B10" s="156">
        <v>5</v>
      </c>
      <c r="C10" s="183" t="str">
        <f>VLOOKUP(B10,пр.взв.!B7:E38,2,FALSE)</f>
        <v>BONDAREV Aleksandr</v>
      </c>
      <c r="D10" s="177" t="str">
        <f>VLOOKUP(B10,пр.взв.!B7:F38,3,FALSE)</f>
        <v>1990, ms</v>
      </c>
      <c r="E10" s="177" t="str">
        <f>VLOOKUP(B10,пр.взв.!B7:G38,4,FALSE)</f>
        <v>RUS</v>
      </c>
      <c r="F10" s="179" t="s">
        <v>78</v>
      </c>
      <c r="G10" s="180"/>
      <c r="H10" s="165"/>
      <c r="I10" s="177"/>
      <c r="J10" s="158">
        <v>6</v>
      </c>
      <c r="K10" s="156">
        <v>6</v>
      </c>
      <c r="L10" s="183" t="str">
        <f>VLOOKUP(K10,пр.взв.!B7:E38,2,FALSE)</f>
        <v>SHAYKHY Azamat</v>
      </c>
      <c r="M10" s="177" t="str">
        <f>VLOOKUP(K10,пр.взв.!B7:F38,3,FALSE)</f>
        <v>1988, msic</v>
      </c>
      <c r="N10" s="177" t="str">
        <f>VLOOKUP(K10,пр.взв.!B7:G42,4,FALSE)</f>
        <v>KAZ</v>
      </c>
      <c r="O10" s="179" t="s">
        <v>78</v>
      </c>
      <c r="P10" s="180"/>
      <c r="Q10" s="165"/>
      <c r="R10" s="177"/>
    </row>
    <row r="11" spans="1:18" ht="12.75" customHeight="1">
      <c r="A11" s="208"/>
      <c r="B11" s="182"/>
      <c r="C11" s="184"/>
      <c r="D11" s="178"/>
      <c r="E11" s="178"/>
      <c r="F11" s="178"/>
      <c r="G11" s="178"/>
      <c r="H11" s="146"/>
      <c r="I11" s="167"/>
      <c r="J11" s="181"/>
      <c r="K11" s="182"/>
      <c r="L11" s="184"/>
      <c r="M11" s="178"/>
      <c r="N11" s="178"/>
      <c r="O11" s="178"/>
      <c r="P11" s="178"/>
      <c r="Q11" s="146"/>
      <c r="R11" s="167"/>
    </row>
    <row r="12" spans="1:18" ht="12.75" customHeight="1">
      <c r="A12" s="208"/>
      <c r="B12" s="182">
        <v>13</v>
      </c>
      <c r="C12" s="199">
        <f>VLOOKUP(B12,пр.взв.!B7:E38,2,FALSE)</f>
        <v>0</v>
      </c>
      <c r="D12" s="201">
        <f>VLOOKUP(B12,пр.взв.!B7:F38,3,FALSE)</f>
        <v>0</v>
      </c>
      <c r="E12" s="201">
        <f>VLOOKUP(B12,пр.взв.!B7:G38,4,FALSE)</f>
        <v>0</v>
      </c>
      <c r="F12" s="174"/>
      <c r="G12" s="174"/>
      <c r="H12" s="143"/>
      <c r="I12" s="143"/>
      <c r="J12" s="181"/>
      <c r="K12" s="182">
        <v>14</v>
      </c>
      <c r="L12" s="199">
        <f>VLOOKUP(K12,пр.взв.!B7:E38,2,FALSE)</f>
        <v>0</v>
      </c>
      <c r="M12" s="201">
        <f>VLOOKUP(K12,пр.взв.!B7:F38,3,FALSE)</f>
        <v>0</v>
      </c>
      <c r="N12" s="201">
        <f>VLOOKUP(K12,пр.взв.!B7:G44,4,FALSE)</f>
        <v>0</v>
      </c>
      <c r="O12" s="174"/>
      <c r="P12" s="174"/>
      <c r="Q12" s="143"/>
      <c r="R12" s="143"/>
    </row>
    <row r="13" spans="1:18" ht="12.75" customHeight="1" thickBot="1">
      <c r="A13" s="209"/>
      <c r="B13" s="157"/>
      <c r="C13" s="200"/>
      <c r="D13" s="202"/>
      <c r="E13" s="202"/>
      <c r="F13" s="175"/>
      <c r="G13" s="175"/>
      <c r="H13" s="176"/>
      <c r="I13" s="176"/>
      <c r="J13" s="159"/>
      <c r="K13" s="157"/>
      <c r="L13" s="200"/>
      <c r="M13" s="202"/>
      <c r="N13" s="202"/>
      <c r="O13" s="175"/>
      <c r="P13" s="175"/>
      <c r="Q13" s="176"/>
      <c r="R13" s="176"/>
    </row>
    <row r="14" spans="1:18" ht="12.75" customHeight="1">
      <c r="A14" s="207">
        <v>3</v>
      </c>
      <c r="B14" s="156">
        <v>3</v>
      </c>
      <c r="C14" s="192" t="str">
        <f>VLOOKUP(B14,пр.взв.!B7:E38,2,FALSE)</f>
        <v>UNGENFUKHT Konstantin</v>
      </c>
      <c r="D14" s="193" t="str">
        <f>VLOOKUP(B14,пр.взв.!B7:F38,3,FALSE)</f>
        <v>1990, ms</v>
      </c>
      <c r="E14" s="193" t="str">
        <f>VLOOKUP(B14,пр.взв.!B7:G38,4,FALSE)</f>
        <v>RUS-M</v>
      </c>
      <c r="F14" s="186"/>
      <c r="G14" s="191"/>
      <c r="H14" s="145"/>
      <c r="I14" s="144"/>
      <c r="J14" s="158">
        <v>7</v>
      </c>
      <c r="K14" s="156">
        <v>4</v>
      </c>
      <c r="L14" s="192" t="str">
        <f>VLOOKUP(K14,пр.взв.!B7:E38,2,FALSE)</f>
        <v>GARAYEV Javidan</v>
      </c>
      <c r="M14" s="193" t="str">
        <f>VLOOKUP(K14,пр.взв.!B7:F38,3,FALSE)</f>
        <v>1988, ms</v>
      </c>
      <c r="N14" s="177" t="str">
        <f>VLOOKUP(K14,пр.взв.!B7:G46,4,FALSE)</f>
        <v>AZE</v>
      </c>
      <c r="O14" s="186" t="s">
        <v>78</v>
      </c>
      <c r="P14" s="191"/>
      <c r="Q14" s="145"/>
      <c r="R14" s="144"/>
    </row>
    <row r="15" spans="1:18" ht="12.75" customHeight="1">
      <c r="A15" s="208"/>
      <c r="B15" s="182"/>
      <c r="C15" s="184"/>
      <c r="D15" s="178"/>
      <c r="E15" s="178"/>
      <c r="F15" s="178"/>
      <c r="G15" s="178"/>
      <c r="H15" s="146"/>
      <c r="I15" s="167"/>
      <c r="J15" s="181"/>
      <c r="K15" s="182"/>
      <c r="L15" s="184"/>
      <c r="M15" s="178"/>
      <c r="N15" s="178"/>
      <c r="O15" s="178"/>
      <c r="P15" s="178"/>
      <c r="Q15" s="146"/>
      <c r="R15" s="167"/>
    </row>
    <row r="16" spans="1:18" ht="12.75" customHeight="1">
      <c r="A16" s="208"/>
      <c r="B16" s="182">
        <v>11</v>
      </c>
      <c r="C16" s="170" t="str">
        <f>VLOOKUP(B16,пр.взв.!B15:E30,2,FALSE)</f>
        <v>ABDULLOZODA Tillo</v>
      </c>
      <c r="D16" s="172" t="str">
        <f>VLOOKUP(B16,пр.взв.!B15:F30,3,FALSE)</f>
        <v>1990, ms</v>
      </c>
      <c r="E16" s="172" t="str">
        <f>VLOOKUP(B16,пр.взв.!B15:G30,4,FALSE)</f>
        <v>TJK</v>
      </c>
      <c r="F16" s="174"/>
      <c r="G16" s="174"/>
      <c r="H16" s="143"/>
      <c r="I16" s="143"/>
      <c r="J16" s="181"/>
      <c r="K16" s="182">
        <v>12</v>
      </c>
      <c r="L16" s="199">
        <f>VLOOKUP(K16,пр.взв.!B7:E38,2,FALSE)</f>
        <v>0</v>
      </c>
      <c r="M16" s="201">
        <f>VLOOKUP(K16,пр.взв.!B7:F38,3,FALSE)</f>
        <v>0</v>
      </c>
      <c r="N16" s="201">
        <f>VLOOKUP(K16,пр.взв.!B7:G48,4,FALSE)</f>
        <v>0</v>
      </c>
      <c r="O16" s="174"/>
      <c r="P16" s="174"/>
      <c r="Q16" s="143"/>
      <c r="R16" s="143"/>
    </row>
    <row r="17" spans="1:18" ht="13.5" customHeight="1" thickBot="1">
      <c r="A17" s="209"/>
      <c r="B17" s="157"/>
      <c r="C17" s="171"/>
      <c r="D17" s="173"/>
      <c r="E17" s="173"/>
      <c r="F17" s="175"/>
      <c r="G17" s="175"/>
      <c r="H17" s="176"/>
      <c r="I17" s="176"/>
      <c r="J17" s="159"/>
      <c r="K17" s="157"/>
      <c r="L17" s="200"/>
      <c r="M17" s="202"/>
      <c r="N17" s="202"/>
      <c r="O17" s="175"/>
      <c r="P17" s="175"/>
      <c r="Q17" s="176"/>
      <c r="R17" s="176"/>
    </row>
    <row r="18" spans="1:18" ht="12.75" customHeight="1">
      <c r="A18" s="207">
        <v>4</v>
      </c>
      <c r="B18" s="156">
        <v>7</v>
      </c>
      <c r="C18" s="192" t="str">
        <f>VLOOKUP(B18,пр.взв.!B15:E30,2,FALSE)</f>
        <v>MUSA UULU Tilek</v>
      </c>
      <c r="D18" s="193" t="str">
        <f>VLOOKUP(B18,пр.взв.!B15:F30,3,FALSE)</f>
        <v>1990, msic</v>
      </c>
      <c r="E18" s="193" t="str">
        <f>VLOOKUP(B18,пр.взв.!B15:G30,4,FALSE)</f>
        <v>KGZ</v>
      </c>
      <c r="F18" s="178" t="s">
        <v>78</v>
      </c>
      <c r="G18" s="205"/>
      <c r="H18" s="146"/>
      <c r="I18" s="172"/>
      <c r="J18" s="158">
        <v>8</v>
      </c>
      <c r="K18" s="156">
        <v>8</v>
      </c>
      <c r="L18" s="192" t="str">
        <f>VLOOKUP(K18,пр.взв.!B7:E38,2,FALSE)</f>
        <v>SAYDALIZODA Sukhrob</v>
      </c>
      <c r="M18" s="193" t="str">
        <f>VLOOKUP(K18,пр.взв.!B7:F38,3,FALSE)</f>
        <v>1990, ms</v>
      </c>
      <c r="N18" s="177" t="str">
        <f>VLOOKUP(K18,пр.взв.!B7:G50,4,FALSE)</f>
        <v>TJK</v>
      </c>
      <c r="O18" s="178" t="s">
        <v>78</v>
      </c>
      <c r="P18" s="205"/>
      <c r="Q18" s="146"/>
      <c r="R18" s="172"/>
    </row>
    <row r="19" spans="1:18" ht="12.75" customHeight="1">
      <c r="A19" s="208"/>
      <c r="B19" s="182"/>
      <c r="C19" s="184"/>
      <c r="D19" s="178"/>
      <c r="E19" s="178"/>
      <c r="F19" s="178"/>
      <c r="G19" s="178"/>
      <c r="H19" s="146"/>
      <c r="I19" s="167"/>
      <c r="J19" s="181"/>
      <c r="K19" s="182"/>
      <c r="L19" s="184"/>
      <c r="M19" s="178"/>
      <c r="N19" s="178"/>
      <c r="O19" s="178"/>
      <c r="P19" s="178"/>
      <c r="Q19" s="146"/>
      <c r="R19" s="167"/>
    </row>
    <row r="20" spans="1:18" ht="12.75" customHeight="1">
      <c r="A20" s="208"/>
      <c r="B20" s="182">
        <v>15</v>
      </c>
      <c r="C20" s="199">
        <f>VLOOKUP(B20,пр.взв.!B7:E38,2,FALSE)</f>
        <v>0</v>
      </c>
      <c r="D20" s="201">
        <f>VLOOKUP(B20,пр.взв.!B7:F38,3,FALSE)</f>
        <v>0</v>
      </c>
      <c r="E20" s="201">
        <f>VLOOKUP(B20,пр.взв.!B7:G38,4,FALSE)</f>
        <v>0</v>
      </c>
      <c r="F20" s="174"/>
      <c r="G20" s="174"/>
      <c r="H20" s="143"/>
      <c r="I20" s="143"/>
      <c r="J20" s="181"/>
      <c r="K20" s="182">
        <v>16</v>
      </c>
      <c r="L20" s="199">
        <f>VLOOKUP(K20,пр.взв.!B7:E38,2,FALSE)</f>
        <v>0</v>
      </c>
      <c r="M20" s="201">
        <f>VLOOKUP(K20,пр.взв.!B7:F38,3,FALSE)</f>
        <v>0</v>
      </c>
      <c r="N20" s="201">
        <f>VLOOKUP(K20,пр.взв.!B7:G52,4,FALSE)</f>
        <v>0</v>
      </c>
      <c r="O20" s="174"/>
      <c r="P20" s="174"/>
      <c r="Q20" s="143"/>
      <c r="R20" s="143"/>
    </row>
    <row r="21" spans="1:18" ht="12.75" customHeight="1">
      <c r="A21" s="210"/>
      <c r="B21" s="182"/>
      <c r="C21" s="203"/>
      <c r="D21" s="204"/>
      <c r="E21" s="204"/>
      <c r="F21" s="186"/>
      <c r="G21" s="186"/>
      <c r="H21" s="144"/>
      <c r="I21" s="144"/>
      <c r="J21" s="211"/>
      <c r="K21" s="182"/>
      <c r="L21" s="203"/>
      <c r="M21" s="204"/>
      <c r="N21" s="204"/>
      <c r="O21" s="186"/>
      <c r="P21" s="186"/>
      <c r="Q21" s="144"/>
      <c r="R21" s="144"/>
    </row>
    <row r="22" spans="1:18" ht="22.5" customHeight="1">
      <c r="A22" s="110"/>
      <c r="B22" s="161"/>
      <c r="C22" s="162"/>
      <c r="D22" s="162"/>
      <c r="E22" s="162"/>
      <c r="F22" s="162"/>
      <c r="G22" s="162"/>
      <c r="H22" s="162"/>
      <c r="I22" s="162"/>
      <c r="J22" s="110"/>
      <c r="K22" s="161"/>
      <c r="L22" s="162"/>
      <c r="M22" s="162"/>
      <c r="N22" s="162"/>
      <c r="O22" s="162"/>
      <c r="P22" s="162"/>
      <c r="Q22" s="162"/>
      <c r="R22" s="162"/>
    </row>
    <row r="23" spans="1:18" ht="16.5" thickBot="1">
      <c r="A23" s="110"/>
      <c r="B23" s="75" t="s">
        <v>19</v>
      </c>
      <c r="C23" s="76" t="s">
        <v>29</v>
      </c>
      <c r="D23" s="77" t="s">
        <v>25</v>
      </c>
      <c r="E23" s="78"/>
      <c r="F23" s="75" t="str">
        <f>F3</f>
        <v>M</v>
      </c>
      <c r="G23" s="142" t="str">
        <f>G3</f>
        <v>62 kg</v>
      </c>
      <c r="H23" s="142"/>
      <c r="I23" s="78"/>
      <c r="J23" s="110"/>
      <c r="K23" s="75" t="s">
        <v>26</v>
      </c>
      <c r="L23" s="76" t="s">
        <v>29</v>
      </c>
      <c r="M23" s="77" t="s">
        <v>25</v>
      </c>
      <c r="N23" s="78"/>
      <c r="O23" s="75" t="str">
        <f>F3</f>
        <v>M</v>
      </c>
      <c r="P23" s="142" t="str">
        <f>P3</f>
        <v>62 kg</v>
      </c>
      <c r="Q23" s="142"/>
      <c r="R23" s="78"/>
    </row>
    <row r="24" spans="1:18" ht="12.75" customHeight="1">
      <c r="A24" s="154" t="s">
        <v>28</v>
      </c>
      <c r="B24" s="163" t="s">
        <v>2</v>
      </c>
      <c r="C24" s="147" t="s">
        <v>3</v>
      </c>
      <c r="D24" s="194" t="s">
        <v>4</v>
      </c>
      <c r="E24" s="147" t="s">
        <v>11</v>
      </c>
      <c r="F24" s="149" t="s">
        <v>12</v>
      </c>
      <c r="G24" s="150" t="s">
        <v>14</v>
      </c>
      <c r="H24" s="158" t="s">
        <v>15</v>
      </c>
      <c r="I24" s="152" t="s">
        <v>35</v>
      </c>
      <c r="J24" s="154" t="s">
        <v>28</v>
      </c>
      <c r="K24" s="163" t="s">
        <v>2</v>
      </c>
      <c r="L24" s="147" t="s">
        <v>3</v>
      </c>
      <c r="M24" s="147" t="s">
        <v>4</v>
      </c>
      <c r="N24" s="147" t="s">
        <v>11</v>
      </c>
      <c r="O24" s="149" t="s">
        <v>12</v>
      </c>
      <c r="P24" s="150" t="s">
        <v>14</v>
      </c>
      <c r="Q24" s="158" t="s">
        <v>15</v>
      </c>
      <c r="R24" s="152" t="s">
        <v>35</v>
      </c>
    </row>
    <row r="25" spans="1:18" ht="13.5" customHeight="1" thickBot="1">
      <c r="A25" s="155"/>
      <c r="B25" s="164" t="s">
        <v>2</v>
      </c>
      <c r="C25" s="148" t="s">
        <v>3</v>
      </c>
      <c r="D25" s="195" t="s">
        <v>4</v>
      </c>
      <c r="E25" s="148" t="s">
        <v>11</v>
      </c>
      <c r="F25" s="148" t="s">
        <v>12</v>
      </c>
      <c r="G25" s="151"/>
      <c r="H25" s="159"/>
      <c r="I25" s="153" t="s">
        <v>13</v>
      </c>
      <c r="J25" s="155"/>
      <c r="K25" s="164" t="s">
        <v>2</v>
      </c>
      <c r="L25" s="148" t="s">
        <v>3</v>
      </c>
      <c r="M25" s="148" t="s">
        <v>4</v>
      </c>
      <c r="N25" s="148" t="s">
        <v>11</v>
      </c>
      <c r="O25" s="148" t="s">
        <v>12</v>
      </c>
      <c r="P25" s="151"/>
      <c r="Q25" s="159"/>
      <c r="R25" s="153" t="s">
        <v>13</v>
      </c>
    </row>
    <row r="26" spans="1:18" ht="12.75" customHeight="1">
      <c r="A26" s="158">
        <v>9</v>
      </c>
      <c r="B26" s="206">
        <f>пр.хода!G7</f>
        <v>1</v>
      </c>
      <c r="C26" s="192" t="str">
        <f>VLOOKUP(B26,пр.взв.!B7:E38,2,FALSE)</f>
        <v>BAYBATYROV Erbolat</v>
      </c>
      <c r="D26" s="193" t="str">
        <f>VLOOKUP(B26,пр.взв.!B7:F50,3,FALSE)</f>
        <v>1986, dvms</v>
      </c>
      <c r="E26" s="193" t="str">
        <f>VLOOKUP(B26,пр.взв.!B7:G50,4,FALSE)</f>
        <v>KAZ</v>
      </c>
      <c r="F26" s="186"/>
      <c r="G26" s="191"/>
      <c r="H26" s="145"/>
      <c r="I26" s="144"/>
      <c r="J26" s="158">
        <v>11</v>
      </c>
      <c r="K26" s="206">
        <f>пр.хода!G25</f>
        <v>10</v>
      </c>
      <c r="L26" s="192" t="str">
        <f>VLOOKUP(K26,пр.взв.!B7:E50,2,FALSE)</f>
        <v>YALYSHEV Sergey</v>
      </c>
      <c r="M26" s="193" t="str">
        <f>VLOOKUP(K26,пр.взв.!B7:F50,3,FALSE)</f>
        <v>1982, msic</v>
      </c>
      <c r="N26" s="177" t="str">
        <f>VLOOKUP(K26,пр.взв.!B7:G58,4,FALSE)</f>
        <v>RUS</v>
      </c>
      <c r="O26" s="186"/>
      <c r="P26" s="191"/>
      <c r="Q26" s="145"/>
      <c r="R26" s="144"/>
    </row>
    <row r="27" spans="1:18" ht="12.75" customHeight="1">
      <c r="A27" s="181"/>
      <c r="B27" s="182"/>
      <c r="C27" s="184"/>
      <c r="D27" s="178"/>
      <c r="E27" s="178"/>
      <c r="F27" s="178"/>
      <c r="G27" s="178"/>
      <c r="H27" s="146"/>
      <c r="I27" s="167"/>
      <c r="J27" s="181"/>
      <c r="K27" s="182"/>
      <c r="L27" s="184"/>
      <c r="M27" s="178"/>
      <c r="N27" s="178"/>
      <c r="O27" s="178"/>
      <c r="P27" s="178"/>
      <c r="Q27" s="146"/>
      <c r="R27" s="167"/>
    </row>
    <row r="28" spans="1:18" ht="12.75" customHeight="1">
      <c r="A28" s="181"/>
      <c r="B28" s="168">
        <f>пр.хода!G11</f>
        <v>5</v>
      </c>
      <c r="C28" s="170" t="str">
        <f>VLOOKUP(B28,пр.взв.!B7:E38,2,FALSE)</f>
        <v>BONDAREV Aleksandr</v>
      </c>
      <c r="D28" s="172" t="str">
        <f>VLOOKUP(B28,пр.взв.!B7:F42,3,FALSE)</f>
        <v>1990, ms</v>
      </c>
      <c r="E28" s="172" t="str">
        <f>VLOOKUP(B28,пр.взв.!B7:G42,4,FALSE)</f>
        <v>RUS</v>
      </c>
      <c r="F28" s="174"/>
      <c r="G28" s="174"/>
      <c r="H28" s="143"/>
      <c r="I28" s="143"/>
      <c r="J28" s="181"/>
      <c r="K28" s="168">
        <f>пр.хода!G29</f>
        <v>6</v>
      </c>
      <c r="L28" s="170" t="str">
        <f>VLOOKUP(K28,пр.взв.!B7:E50,2,FALSE)</f>
        <v>SHAYKHY Azamat</v>
      </c>
      <c r="M28" s="172" t="str">
        <f>VLOOKUP(K28,пр.взв.!B7:F50,3,FALSE)</f>
        <v>1988, msic</v>
      </c>
      <c r="N28" s="172" t="str">
        <f>VLOOKUP(K28,пр.взв.!B7:G60,4,FALSE)</f>
        <v>KAZ</v>
      </c>
      <c r="O28" s="174"/>
      <c r="P28" s="174"/>
      <c r="Q28" s="143"/>
      <c r="R28" s="143"/>
    </row>
    <row r="29" spans="1:18" ht="13.5" customHeight="1" thickBot="1">
      <c r="A29" s="159"/>
      <c r="B29" s="169"/>
      <c r="C29" s="171"/>
      <c r="D29" s="173"/>
      <c r="E29" s="173"/>
      <c r="F29" s="175"/>
      <c r="G29" s="175"/>
      <c r="H29" s="176"/>
      <c r="I29" s="176"/>
      <c r="J29" s="159"/>
      <c r="K29" s="169"/>
      <c r="L29" s="171"/>
      <c r="M29" s="173"/>
      <c r="N29" s="173"/>
      <c r="O29" s="175"/>
      <c r="P29" s="175"/>
      <c r="Q29" s="176"/>
      <c r="R29" s="176"/>
    </row>
    <row r="30" spans="1:18" ht="12.75" customHeight="1">
      <c r="A30" s="158">
        <v>10</v>
      </c>
      <c r="B30" s="156">
        <f>пр.хода!G15</f>
        <v>3</v>
      </c>
      <c r="C30" s="192" t="str">
        <f>VLOOKUP(B30,пр.взв.!B7:E38,2,FALSE)</f>
        <v>UNGENFUKHT Konstantin</v>
      </c>
      <c r="D30" s="193" t="str">
        <f>VLOOKUP(B30,пр.взв.!B7:F42,3,FALSE)</f>
        <v>1990, ms</v>
      </c>
      <c r="E30" s="193" t="str">
        <f>VLOOKUP(B30,пр.взв.!B7:G42,4,FALSE)</f>
        <v>RUS-M</v>
      </c>
      <c r="F30" s="179"/>
      <c r="G30" s="180"/>
      <c r="H30" s="165"/>
      <c r="I30" s="177"/>
      <c r="J30" s="158">
        <v>12</v>
      </c>
      <c r="K30" s="156">
        <f>пр.хода!G33</f>
        <v>4</v>
      </c>
      <c r="L30" s="192" t="str">
        <f>VLOOKUP(K30,пр.взв.!B7:E50,2,FALSE)</f>
        <v>GARAYEV Javidan</v>
      </c>
      <c r="M30" s="193" t="str">
        <f>VLOOKUP(K30,пр.взв.!B7:F50,3,FALSE)</f>
        <v>1988, ms</v>
      </c>
      <c r="N30" s="177" t="str">
        <f>VLOOKUP(K30,пр.взв.!B7:G62,4,FALSE)</f>
        <v>AZE</v>
      </c>
      <c r="O30" s="179"/>
      <c r="P30" s="180"/>
      <c r="Q30" s="165"/>
      <c r="R30" s="177"/>
    </row>
    <row r="31" spans="1:18" ht="12.75" customHeight="1">
      <c r="A31" s="181"/>
      <c r="B31" s="182"/>
      <c r="C31" s="184"/>
      <c r="D31" s="178"/>
      <c r="E31" s="178"/>
      <c r="F31" s="178"/>
      <c r="G31" s="178"/>
      <c r="H31" s="146"/>
      <c r="I31" s="167"/>
      <c r="J31" s="181"/>
      <c r="K31" s="182"/>
      <c r="L31" s="184"/>
      <c r="M31" s="178"/>
      <c r="N31" s="178"/>
      <c r="O31" s="178"/>
      <c r="P31" s="178"/>
      <c r="Q31" s="146"/>
      <c r="R31" s="167"/>
    </row>
    <row r="32" spans="1:18" ht="12.75" customHeight="1">
      <c r="A32" s="181"/>
      <c r="B32" s="168">
        <f>пр.хода!G19</f>
        <v>7</v>
      </c>
      <c r="C32" s="170" t="str">
        <f>VLOOKUP(B32,пр.взв.!B7:E38,2,FALSE)</f>
        <v>MUSA UULU Tilek</v>
      </c>
      <c r="D32" s="172" t="str">
        <f>VLOOKUP(B32,пр.взв.!B7:F50,3,FALSE)</f>
        <v>1990, msic</v>
      </c>
      <c r="E32" s="172" t="str">
        <f>VLOOKUP(B32,пр.взв.!B7:G50,4,FALSE)</f>
        <v>KGZ</v>
      </c>
      <c r="F32" s="174"/>
      <c r="G32" s="174"/>
      <c r="H32" s="143"/>
      <c r="I32" s="143"/>
      <c r="J32" s="181"/>
      <c r="K32" s="168">
        <f>пр.хода!G37</f>
        <v>8</v>
      </c>
      <c r="L32" s="170" t="str">
        <f>VLOOKUP(K32,пр.взв.!B7:E50,2,FALSE)</f>
        <v>SAYDALIZODA Sukhrob</v>
      </c>
      <c r="M32" s="172" t="str">
        <f>VLOOKUP(K32,пр.взв.!B7:F50,3,FALSE)</f>
        <v>1990, ms</v>
      </c>
      <c r="N32" s="172" t="str">
        <f>VLOOKUP(K32,пр.взв.!B7:G64,4,FALSE)</f>
        <v>TJK</v>
      </c>
      <c r="O32" s="174"/>
      <c r="P32" s="174"/>
      <c r="Q32" s="143"/>
      <c r="R32" s="143"/>
    </row>
    <row r="33" spans="1:18" ht="12.75" customHeight="1">
      <c r="A33" s="211"/>
      <c r="B33" s="206"/>
      <c r="C33" s="184"/>
      <c r="D33" s="178"/>
      <c r="E33" s="178"/>
      <c r="F33" s="186"/>
      <c r="G33" s="186"/>
      <c r="H33" s="144"/>
      <c r="I33" s="144"/>
      <c r="J33" s="211"/>
      <c r="K33" s="206"/>
      <c r="L33" s="184"/>
      <c r="M33" s="178"/>
      <c r="N33" s="178"/>
      <c r="O33" s="186"/>
      <c r="P33" s="186"/>
      <c r="Q33" s="144"/>
      <c r="R33" s="144"/>
    </row>
    <row r="34" spans="1:18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</row>
    <row r="35" spans="1:18" ht="15.75">
      <c r="A35" s="110"/>
      <c r="B35" s="110"/>
      <c r="C35" s="160" t="s">
        <v>44</v>
      </c>
      <c r="D35" s="160"/>
      <c r="E35" s="160"/>
      <c r="F35" s="160"/>
      <c r="G35" s="160"/>
      <c r="H35" s="160"/>
      <c r="I35" s="160"/>
      <c r="J35" s="110"/>
      <c r="K35" s="110"/>
      <c r="L35" s="160" t="s">
        <v>44</v>
      </c>
      <c r="M35" s="160"/>
      <c r="N35" s="160"/>
      <c r="O35" s="160"/>
      <c r="P35" s="160"/>
      <c r="Q35" s="160"/>
      <c r="R35" s="160"/>
    </row>
    <row r="36" spans="1:18" ht="16.5" thickBot="1">
      <c r="A36" s="110"/>
      <c r="B36" s="75" t="s">
        <v>19</v>
      </c>
      <c r="C36" s="111"/>
      <c r="D36" s="111"/>
      <c r="E36" s="111"/>
      <c r="F36" s="75" t="str">
        <f>F23</f>
        <v>M</v>
      </c>
      <c r="G36" s="142" t="str">
        <f>G23</f>
        <v>62 kg</v>
      </c>
      <c r="H36" s="142"/>
      <c r="I36" s="111"/>
      <c r="J36" s="110"/>
      <c r="K36" s="75" t="s">
        <v>26</v>
      </c>
      <c r="L36" s="111"/>
      <c r="M36" s="111"/>
      <c r="N36" s="111"/>
      <c r="O36" s="75" t="str">
        <f>F36</f>
        <v>M</v>
      </c>
      <c r="P36" s="142" t="str">
        <f>P23</f>
        <v>62 kg</v>
      </c>
      <c r="Q36" s="142"/>
      <c r="R36" s="111"/>
    </row>
    <row r="37" spans="1:18" ht="12.75" customHeight="1">
      <c r="A37" s="154" t="s">
        <v>28</v>
      </c>
      <c r="B37" s="156" t="s">
        <v>2</v>
      </c>
      <c r="C37" s="147" t="s">
        <v>3</v>
      </c>
      <c r="D37" s="194" t="s">
        <v>4</v>
      </c>
      <c r="E37" s="147" t="s">
        <v>11</v>
      </c>
      <c r="F37" s="149" t="s">
        <v>12</v>
      </c>
      <c r="G37" s="150" t="s">
        <v>14</v>
      </c>
      <c r="H37" s="158" t="s">
        <v>15</v>
      </c>
      <c r="I37" s="152" t="s">
        <v>35</v>
      </c>
      <c r="J37" s="154" t="s">
        <v>28</v>
      </c>
      <c r="K37" s="156" t="s">
        <v>2</v>
      </c>
      <c r="L37" s="147" t="s">
        <v>3</v>
      </c>
      <c r="M37" s="147" t="s">
        <v>4</v>
      </c>
      <c r="N37" s="147" t="s">
        <v>11</v>
      </c>
      <c r="O37" s="149" t="s">
        <v>12</v>
      </c>
      <c r="P37" s="150" t="s">
        <v>14</v>
      </c>
      <c r="Q37" s="158" t="s">
        <v>15</v>
      </c>
      <c r="R37" s="152" t="s">
        <v>35</v>
      </c>
    </row>
    <row r="38" spans="1:18" ht="13.5" customHeight="1" thickBot="1">
      <c r="A38" s="155"/>
      <c r="B38" s="157" t="s">
        <v>2</v>
      </c>
      <c r="C38" s="148" t="s">
        <v>3</v>
      </c>
      <c r="D38" s="195" t="s">
        <v>4</v>
      </c>
      <c r="E38" s="148" t="s">
        <v>11</v>
      </c>
      <c r="F38" s="148" t="s">
        <v>12</v>
      </c>
      <c r="G38" s="151"/>
      <c r="H38" s="159"/>
      <c r="I38" s="153" t="s">
        <v>13</v>
      </c>
      <c r="J38" s="155"/>
      <c r="K38" s="157" t="s">
        <v>2</v>
      </c>
      <c r="L38" s="148" t="s">
        <v>3</v>
      </c>
      <c r="M38" s="148" t="s">
        <v>4</v>
      </c>
      <c r="N38" s="148" t="s">
        <v>11</v>
      </c>
      <c r="O38" s="148" t="s">
        <v>12</v>
      </c>
      <c r="P38" s="151"/>
      <c r="Q38" s="159"/>
      <c r="R38" s="153" t="s">
        <v>13</v>
      </c>
    </row>
    <row r="39" spans="1:18">
      <c r="A39" s="158">
        <v>1</v>
      </c>
      <c r="B39" s="156">
        <v>1</v>
      </c>
      <c r="C39" s="183" t="str">
        <f>VLOOKUP(B39,пр.взв.!B2:E51,2,FALSE)</f>
        <v>BAYBATYROV Erbolat</v>
      </c>
      <c r="D39" s="193" t="str">
        <f>VLOOKUP(B39,пр.взв.!B2:F63,3,FALSE)</f>
        <v>1986, dvms</v>
      </c>
      <c r="E39" s="193" t="str">
        <f>VLOOKUP(B39,пр.взв.!B2:G63,4,FALSE)</f>
        <v>KAZ</v>
      </c>
      <c r="F39" s="186"/>
      <c r="G39" s="191"/>
      <c r="H39" s="145"/>
      <c r="I39" s="144"/>
      <c r="J39" s="158">
        <v>2</v>
      </c>
      <c r="K39" s="156">
        <v>6</v>
      </c>
      <c r="L39" s="192" t="str">
        <f>VLOOKUP(K39,пр.взв.!B2:E63,2,FALSE)</f>
        <v>SHAYKHY Azamat</v>
      </c>
      <c r="M39" s="193" t="str">
        <f>VLOOKUP(K39,пр.взв.!B2:F63,3,FALSE)</f>
        <v>1988, msic</v>
      </c>
      <c r="N39" s="177" t="str">
        <f>VLOOKUP(K39,пр.взв.!B2:G71,4,FALSE)</f>
        <v>KAZ</v>
      </c>
      <c r="O39" s="186"/>
      <c r="P39" s="191"/>
      <c r="Q39" s="145"/>
      <c r="R39" s="144"/>
    </row>
    <row r="40" spans="1:18">
      <c r="A40" s="181"/>
      <c r="B40" s="182"/>
      <c r="C40" s="184"/>
      <c r="D40" s="178"/>
      <c r="E40" s="178"/>
      <c r="F40" s="178"/>
      <c r="G40" s="178"/>
      <c r="H40" s="146"/>
      <c r="I40" s="167"/>
      <c r="J40" s="181"/>
      <c r="K40" s="182"/>
      <c r="L40" s="184"/>
      <c r="M40" s="178"/>
      <c r="N40" s="178"/>
      <c r="O40" s="178"/>
      <c r="P40" s="178"/>
      <c r="Q40" s="146"/>
      <c r="R40" s="167"/>
    </row>
    <row r="41" spans="1:18">
      <c r="A41" s="181"/>
      <c r="B41" s="168">
        <v>7</v>
      </c>
      <c r="C41" s="170" t="str">
        <f>VLOOKUP(B41,пр.взв.!B2:E51,2,FALSE)</f>
        <v>MUSA UULU Tilek</v>
      </c>
      <c r="D41" s="172" t="str">
        <f>VLOOKUP(B41,пр.взв.!B2:F55,3,FALSE)</f>
        <v>1990, msic</v>
      </c>
      <c r="E41" s="172" t="str">
        <f>VLOOKUP(B41,пр.взв.!B2:G55,4,FALSE)</f>
        <v>KGZ</v>
      </c>
      <c r="F41" s="174"/>
      <c r="G41" s="174"/>
      <c r="H41" s="143"/>
      <c r="I41" s="143"/>
      <c r="J41" s="181"/>
      <c r="K41" s="168">
        <v>4</v>
      </c>
      <c r="L41" s="170" t="str">
        <f>VLOOKUP(K41,пр.взв.!B2:E63,2,FALSE)</f>
        <v>GARAYEV Javidan</v>
      </c>
      <c r="M41" s="172" t="str">
        <f>VLOOKUP(K41,пр.взв.!B2:F63,3,FALSE)</f>
        <v>1988, ms</v>
      </c>
      <c r="N41" s="172" t="str">
        <f>VLOOKUP(K41,пр.взв.!B2:G73,4,FALSE)</f>
        <v>AZE</v>
      </c>
      <c r="O41" s="174"/>
      <c r="P41" s="174"/>
      <c r="Q41" s="143"/>
      <c r="R41" s="143"/>
    </row>
    <row r="42" spans="1:18" ht="13.5" thickBot="1">
      <c r="A42" s="159"/>
      <c r="B42" s="169"/>
      <c r="C42" s="171"/>
      <c r="D42" s="173"/>
      <c r="E42" s="173"/>
      <c r="F42" s="175"/>
      <c r="G42" s="175"/>
      <c r="H42" s="176"/>
      <c r="I42" s="176"/>
      <c r="J42" s="159"/>
      <c r="K42" s="169"/>
      <c r="L42" s="171"/>
      <c r="M42" s="173"/>
      <c r="N42" s="173"/>
      <c r="O42" s="186"/>
      <c r="P42" s="186"/>
      <c r="Q42" s="144"/>
      <c r="R42" s="144"/>
    </row>
    <row r="43" spans="1:18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</row>
    <row r="44" spans="1:18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</row>
    <row r="45" spans="1:18" ht="15.75">
      <c r="A45" s="185" t="s">
        <v>44</v>
      </c>
      <c r="B45" s="185"/>
      <c r="C45" s="185"/>
      <c r="D45" s="185"/>
      <c r="E45" s="185"/>
      <c r="F45" s="185"/>
      <c r="G45" s="185"/>
      <c r="H45" s="185"/>
      <c r="I45" s="185"/>
      <c r="J45" s="185" t="s">
        <v>44</v>
      </c>
      <c r="K45" s="185"/>
      <c r="L45" s="185"/>
      <c r="M45" s="185"/>
      <c r="N45" s="185"/>
      <c r="O45" s="185"/>
      <c r="P45" s="185"/>
      <c r="Q45" s="185"/>
      <c r="R45" s="185"/>
    </row>
    <row r="46" spans="1:18" ht="16.5" thickBot="1">
      <c r="A46" s="110"/>
      <c r="B46" s="75" t="s">
        <v>19</v>
      </c>
      <c r="C46" s="111"/>
      <c r="D46" s="111"/>
      <c r="E46" s="111"/>
      <c r="F46" s="75" t="str">
        <f>F36</f>
        <v>M</v>
      </c>
      <c r="G46" s="142" t="str">
        <f>G36</f>
        <v>62 kg</v>
      </c>
      <c r="H46" s="142"/>
      <c r="I46" s="111"/>
      <c r="J46" s="110"/>
      <c r="K46" s="75" t="s">
        <v>26</v>
      </c>
      <c r="L46" s="111"/>
      <c r="M46" s="111"/>
      <c r="N46" s="111"/>
      <c r="O46" s="75" t="str">
        <f>F46</f>
        <v>M</v>
      </c>
      <c r="P46" s="142" t="str">
        <f>P36</f>
        <v>62 kg</v>
      </c>
      <c r="Q46" s="142"/>
      <c r="R46" s="111"/>
    </row>
    <row r="47" spans="1:18">
      <c r="A47" s="187" t="s">
        <v>28</v>
      </c>
      <c r="B47" s="156" t="s">
        <v>2</v>
      </c>
      <c r="C47" s="147" t="s">
        <v>3</v>
      </c>
      <c r="D47" s="147" t="s">
        <v>4</v>
      </c>
      <c r="E47" s="147" t="s">
        <v>11</v>
      </c>
      <c r="F47" s="149"/>
      <c r="G47" s="150" t="s">
        <v>14</v>
      </c>
      <c r="H47" s="158" t="s">
        <v>15</v>
      </c>
      <c r="I47" s="152" t="s">
        <v>13</v>
      </c>
      <c r="J47" s="187" t="s">
        <v>28</v>
      </c>
      <c r="K47" s="156" t="s">
        <v>2</v>
      </c>
      <c r="L47" s="147" t="s">
        <v>3</v>
      </c>
      <c r="M47" s="147" t="s">
        <v>4</v>
      </c>
      <c r="N47" s="147" t="s">
        <v>11</v>
      </c>
      <c r="O47" s="149" t="s">
        <v>12</v>
      </c>
      <c r="P47" s="189" t="s">
        <v>14</v>
      </c>
      <c r="Q47" s="158" t="s">
        <v>15</v>
      </c>
      <c r="R47" s="152" t="s">
        <v>13</v>
      </c>
    </row>
    <row r="48" spans="1:18" ht="13.5" thickBot="1">
      <c r="A48" s="188"/>
      <c r="B48" s="157" t="s">
        <v>2</v>
      </c>
      <c r="C48" s="148" t="s">
        <v>3</v>
      </c>
      <c r="D48" s="148" t="s">
        <v>4</v>
      </c>
      <c r="E48" s="148" t="s">
        <v>11</v>
      </c>
      <c r="F48" s="148" t="s">
        <v>12</v>
      </c>
      <c r="G48" s="151"/>
      <c r="H48" s="159"/>
      <c r="I48" s="153" t="s">
        <v>13</v>
      </c>
      <c r="J48" s="188"/>
      <c r="K48" s="157" t="s">
        <v>2</v>
      </c>
      <c r="L48" s="148" t="s">
        <v>3</v>
      </c>
      <c r="M48" s="148" t="s">
        <v>4</v>
      </c>
      <c r="N48" s="148" t="s">
        <v>11</v>
      </c>
      <c r="O48" s="148" t="s">
        <v>12</v>
      </c>
      <c r="P48" s="190"/>
      <c r="Q48" s="159"/>
      <c r="R48" s="153" t="s">
        <v>13</v>
      </c>
    </row>
    <row r="49" spans="1:18">
      <c r="A49" s="158"/>
      <c r="B49" s="156" t="e">
        <f>пр.хода!#REF!</f>
        <v>#REF!</v>
      </c>
      <c r="C49" s="183" t="e">
        <f>VLOOKUP(B49,пр.взв.!B3:E61,2,FALSE)</f>
        <v>#REF!</v>
      </c>
      <c r="D49" s="177" t="e">
        <f>VLOOKUP(B49,пр.взв.!B3:F73,3,FALSE)</f>
        <v>#REF!</v>
      </c>
      <c r="E49" s="177" t="e">
        <f>VLOOKUP(B49,пр.взв.!B3:G73,4,FALSE)</f>
        <v>#REF!</v>
      </c>
      <c r="F49" s="179"/>
      <c r="G49" s="180"/>
      <c r="H49" s="165"/>
      <c r="I49" s="166"/>
      <c r="J49" s="158"/>
      <c r="K49" s="156" t="e">
        <f>пр.хода!#REF!</f>
        <v>#REF!</v>
      </c>
      <c r="L49" s="183" t="e">
        <f>VLOOKUP(K49,пр.взв.!B3:E73,2,FALSE)</f>
        <v>#REF!</v>
      </c>
      <c r="M49" s="177" t="e">
        <f>VLOOKUP(K49,пр.взв.!B3:F73,3,FALSE)</f>
        <v>#REF!</v>
      </c>
      <c r="N49" s="177" t="e">
        <f>VLOOKUP(K49,пр.взв.!B3:G81,4,FALSE)</f>
        <v>#REF!</v>
      </c>
      <c r="O49" s="179"/>
      <c r="P49" s="180"/>
      <c r="Q49" s="165"/>
      <c r="R49" s="166"/>
    </row>
    <row r="50" spans="1:18">
      <c r="A50" s="181"/>
      <c r="B50" s="182"/>
      <c r="C50" s="184"/>
      <c r="D50" s="178"/>
      <c r="E50" s="178"/>
      <c r="F50" s="178"/>
      <c r="G50" s="178"/>
      <c r="H50" s="146"/>
      <c r="I50" s="167"/>
      <c r="J50" s="181"/>
      <c r="K50" s="182"/>
      <c r="L50" s="184"/>
      <c r="M50" s="178"/>
      <c r="N50" s="178"/>
      <c r="O50" s="178"/>
      <c r="P50" s="178"/>
      <c r="Q50" s="146"/>
      <c r="R50" s="167"/>
    </row>
    <row r="51" spans="1:18">
      <c r="A51" s="181"/>
      <c r="B51" s="168" t="e">
        <f>пр.хода!#REF!</f>
        <v>#REF!</v>
      </c>
      <c r="C51" s="170" t="e">
        <f>VLOOKUP(B51,пр.взв.!B3:E61,2,FALSE)</f>
        <v>#REF!</v>
      </c>
      <c r="D51" s="172" t="e">
        <f>VLOOKUP(B51,пр.взв.!B3:F65,3,FALSE)</f>
        <v>#REF!</v>
      </c>
      <c r="E51" s="172" t="e">
        <f>VLOOKUP(B51,пр.взв.!B3:G65,4,FALSE)</f>
        <v>#REF!</v>
      </c>
      <c r="F51" s="174"/>
      <c r="G51" s="174"/>
      <c r="H51" s="143"/>
      <c r="I51" s="143"/>
      <c r="J51" s="181"/>
      <c r="K51" s="168">
        <f>пр.хода!C44</f>
        <v>0</v>
      </c>
      <c r="L51" s="170" t="e">
        <f>VLOOKUP(K51,пр.взв.!B3:E73,2,FALSE)</f>
        <v>#N/A</v>
      </c>
      <c r="M51" s="172" t="e">
        <f>VLOOKUP(K51,пр.взв.!B3:F73,3,FALSE)</f>
        <v>#N/A</v>
      </c>
      <c r="N51" s="172" t="e">
        <f>VLOOKUP(K51,пр.взв.!B3:G83,4,FALSE)</f>
        <v>#N/A</v>
      </c>
      <c r="O51" s="174"/>
      <c r="P51" s="174"/>
      <c r="Q51" s="143"/>
      <c r="R51" s="143"/>
    </row>
    <row r="52" spans="1:18" ht="13.5" thickBot="1">
      <c r="A52" s="159"/>
      <c r="B52" s="169"/>
      <c r="C52" s="171"/>
      <c r="D52" s="173"/>
      <c r="E52" s="173"/>
      <c r="F52" s="175"/>
      <c r="G52" s="175"/>
      <c r="H52" s="176"/>
      <c r="I52" s="176"/>
      <c r="J52" s="159"/>
      <c r="K52" s="169"/>
      <c r="L52" s="171"/>
      <c r="M52" s="173"/>
      <c r="N52" s="173"/>
      <c r="O52" s="175"/>
      <c r="P52" s="175"/>
      <c r="Q52" s="176"/>
      <c r="R52" s="176"/>
    </row>
  </sheetData>
  <mergeCells count="362">
    <mergeCell ref="A30:A33"/>
    <mergeCell ref="C32:C33"/>
    <mergeCell ref="D32:D33"/>
    <mergeCell ref="E32:E33"/>
    <mergeCell ref="B30:B31"/>
    <mergeCell ref="C30:C31"/>
    <mergeCell ref="E30:E31"/>
    <mergeCell ref="B32:B33"/>
    <mergeCell ref="J24:J25"/>
    <mergeCell ref="J26:J29"/>
    <mergeCell ref="J30:J33"/>
    <mergeCell ref="I28:I29"/>
    <mergeCell ref="I32:I33"/>
    <mergeCell ref="C26:C27"/>
    <mergeCell ref="J18:J21"/>
    <mergeCell ref="G32:G33"/>
    <mergeCell ref="H32:H33"/>
    <mergeCell ref="D30:D31"/>
    <mergeCell ref="F30:F31"/>
    <mergeCell ref="G30:G31"/>
    <mergeCell ref="H30:H31"/>
    <mergeCell ref="F32:F33"/>
    <mergeCell ref="D26:D27"/>
    <mergeCell ref="E26:E27"/>
    <mergeCell ref="F26:F27"/>
    <mergeCell ref="G26:G27"/>
    <mergeCell ref="D24:D25"/>
    <mergeCell ref="E24:E25"/>
    <mergeCell ref="F24:F25"/>
    <mergeCell ref="G24:G25"/>
    <mergeCell ref="A4:A5"/>
    <mergeCell ref="A6:A9"/>
    <mergeCell ref="O30:O31"/>
    <mergeCell ref="K30:K31"/>
    <mergeCell ref="A24:A25"/>
    <mergeCell ref="A26:A29"/>
    <mergeCell ref="I30:I31"/>
    <mergeCell ref="K24:K25"/>
    <mergeCell ref="L28:L29"/>
    <mergeCell ref="L24:L25"/>
    <mergeCell ref="A10:A13"/>
    <mergeCell ref="A14:A17"/>
    <mergeCell ref="A18:A21"/>
    <mergeCell ref="K26:K27"/>
    <mergeCell ref="L26:L27"/>
    <mergeCell ref="M26:M27"/>
    <mergeCell ref="N26:N27"/>
    <mergeCell ref="H26:H27"/>
    <mergeCell ref="I26:I27"/>
    <mergeCell ref="B28:B29"/>
    <mergeCell ref="C28:C29"/>
    <mergeCell ref="D28:D29"/>
    <mergeCell ref="E28:E29"/>
    <mergeCell ref="B26:B27"/>
    <mergeCell ref="P30:P31"/>
    <mergeCell ref="Q30:Q31"/>
    <mergeCell ref="R30:R31"/>
    <mergeCell ref="F28:F29"/>
    <mergeCell ref="G28:G29"/>
    <mergeCell ref="H28:H29"/>
    <mergeCell ref="P32:P33"/>
    <mergeCell ref="Q32:Q33"/>
    <mergeCell ref="L32:L33"/>
    <mergeCell ref="R32:R33"/>
    <mergeCell ref="M32:M33"/>
    <mergeCell ref="N32:N33"/>
    <mergeCell ref="M28:M29"/>
    <mergeCell ref="N28:N29"/>
    <mergeCell ref="L30:L31"/>
    <mergeCell ref="M30:M31"/>
    <mergeCell ref="K32:K33"/>
    <mergeCell ref="O32:O33"/>
    <mergeCell ref="O28:O29"/>
    <mergeCell ref="N30:N31"/>
    <mergeCell ref="K28:K29"/>
    <mergeCell ref="R24:R25"/>
    <mergeCell ref="R26:R27"/>
    <mergeCell ref="P26:P27"/>
    <mergeCell ref="Q26:Q27"/>
    <mergeCell ref="P28:P29"/>
    <mergeCell ref="Q28:Q29"/>
    <mergeCell ref="P24:P25"/>
    <mergeCell ref="Q24:Q25"/>
    <mergeCell ref="O24:O25"/>
    <mergeCell ref="O26:O27"/>
    <mergeCell ref="R28:R29"/>
    <mergeCell ref="O20:O21"/>
    <mergeCell ref="P20:P21"/>
    <mergeCell ref="Q20:Q21"/>
    <mergeCell ref="R20:R21"/>
    <mergeCell ref="H24:H25"/>
    <mergeCell ref="I24:I25"/>
    <mergeCell ref="M24:M25"/>
    <mergeCell ref="N24:N25"/>
    <mergeCell ref="Q16:Q17"/>
    <mergeCell ref="R16:R17"/>
    <mergeCell ref="K18:K19"/>
    <mergeCell ref="L18:L19"/>
    <mergeCell ref="M18:M19"/>
    <mergeCell ref="N18:N19"/>
    <mergeCell ref="O18:O19"/>
    <mergeCell ref="P18:P19"/>
    <mergeCell ref="Q18:Q19"/>
    <mergeCell ref="R18:R19"/>
    <mergeCell ref="H20:H21"/>
    <mergeCell ref="I20:I21"/>
    <mergeCell ref="K20:K21"/>
    <mergeCell ref="L20:L21"/>
    <mergeCell ref="M20:M21"/>
    <mergeCell ref="N20:N21"/>
    <mergeCell ref="O14:O15"/>
    <mergeCell ref="P14:P15"/>
    <mergeCell ref="Q14:Q15"/>
    <mergeCell ref="R14:R15"/>
    <mergeCell ref="K16:K17"/>
    <mergeCell ref="L16:L17"/>
    <mergeCell ref="M16:M17"/>
    <mergeCell ref="N16:N17"/>
    <mergeCell ref="O16:O17"/>
    <mergeCell ref="P16:P17"/>
    <mergeCell ref="K14:K15"/>
    <mergeCell ref="L14:L15"/>
    <mergeCell ref="M14:M15"/>
    <mergeCell ref="N14:N15"/>
    <mergeCell ref="B20:B21"/>
    <mergeCell ref="C20:C21"/>
    <mergeCell ref="D20:D21"/>
    <mergeCell ref="E20:E21"/>
    <mergeCell ref="F20:F21"/>
    <mergeCell ref="G20:G21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B16:B17"/>
    <mergeCell ref="C16:C17"/>
    <mergeCell ref="D16:D17"/>
    <mergeCell ref="E16:E17"/>
    <mergeCell ref="F16:F17"/>
    <mergeCell ref="G16:G17"/>
    <mergeCell ref="B14:B15"/>
    <mergeCell ref="C14:C15"/>
    <mergeCell ref="D14:D15"/>
    <mergeCell ref="E14:E15"/>
    <mergeCell ref="F14:F15"/>
    <mergeCell ref="G14:G15"/>
    <mergeCell ref="H14:H15"/>
    <mergeCell ref="I14:I15"/>
    <mergeCell ref="K12:K13"/>
    <mergeCell ref="J10:J13"/>
    <mergeCell ref="J14:J17"/>
    <mergeCell ref="C10:C11"/>
    <mergeCell ref="D10:D11"/>
    <mergeCell ref="E10:E11"/>
    <mergeCell ref="F10:F11"/>
    <mergeCell ref="G10:G11"/>
    <mergeCell ref="H10:H11"/>
    <mergeCell ref="I10:I11"/>
    <mergeCell ref="Q10:Q11"/>
    <mergeCell ref="R10:R11"/>
    <mergeCell ref="B12:B13"/>
    <mergeCell ref="C12:C13"/>
    <mergeCell ref="D12:D13"/>
    <mergeCell ref="E12:E13"/>
    <mergeCell ref="F12:F13"/>
    <mergeCell ref="G12:G13"/>
    <mergeCell ref="H12:H13"/>
    <mergeCell ref="I12:I13"/>
    <mergeCell ref="K10:K11"/>
    <mergeCell ref="L10:L11"/>
    <mergeCell ref="M10:M11"/>
    <mergeCell ref="N10:N11"/>
    <mergeCell ref="O10:O11"/>
    <mergeCell ref="P10:P11"/>
    <mergeCell ref="Q12:Q13"/>
    <mergeCell ref="R12:R13"/>
    <mergeCell ref="L12:L13"/>
    <mergeCell ref="M12:M13"/>
    <mergeCell ref="N12:N13"/>
    <mergeCell ref="O12:O13"/>
    <mergeCell ref="P12:P13"/>
    <mergeCell ref="B10:B11"/>
    <mergeCell ref="Q6:Q7"/>
    <mergeCell ref="R6:R7"/>
    <mergeCell ref="B8:B9"/>
    <mergeCell ref="C8:C9"/>
    <mergeCell ref="D8:D9"/>
    <mergeCell ref="E8:E9"/>
    <mergeCell ref="F8:F9"/>
    <mergeCell ref="G8:G9"/>
    <mergeCell ref="H8:H9"/>
    <mergeCell ref="I8:I9"/>
    <mergeCell ref="K6:K7"/>
    <mergeCell ref="L6:L7"/>
    <mergeCell ref="M6:M7"/>
    <mergeCell ref="N6:N7"/>
    <mergeCell ref="O6:O7"/>
    <mergeCell ref="P6:P7"/>
    <mergeCell ref="Q8:Q9"/>
    <mergeCell ref="R8:R9"/>
    <mergeCell ref="L8:L9"/>
    <mergeCell ref="M8:M9"/>
    <mergeCell ref="N8:N9"/>
    <mergeCell ref="O8:O9"/>
    <mergeCell ref="P8:P9"/>
    <mergeCell ref="P4:P5"/>
    <mergeCell ref="B6:B7"/>
    <mergeCell ref="C6:C7"/>
    <mergeCell ref="D6:D7"/>
    <mergeCell ref="E6:E7"/>
    <mergeCell ref="F6:F7"/>
    <mergeCell ref="G6:G7"/>
    <mergeCell ref="H6:H7"/>
    <mergeCell ref="I6:I7"/>
    <mergeCell ref="K8:K9"/>
    <mergeCell ref="J6:J9"/>
    <mergeCell ref="B1:I1"/>
    <mergeCell ref="K1:R1"/>
    <mergeCell ref="B2:I2"/>
    <mergeCell ref="K2:R2"/>
    <mergeCell ref="Q4:Q5"/>
    <mergeCell ref="R4:R5"/>
    <mergeCell ref="K4:K5"/>
    <mergeCell ref="L4:L5"/>
    <mergeCell ref="M4:M5"/>
    <mergeCell ref="N4:N5"/>
    <mergeCell ref="J4:J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R37:R38"/>
    <mergeCell ref="E37:E38"/>
    <mergeCell ref="F37:F38"/>
    <mergeCell ref="G37:G38"/>
    <mergeCell ref="H37:H38"/>
    <mergeCell ref="A37:A38"/>
    <mergeCell ref="B37:B38"/>
    <mergeCell ref="C37:C38"/>
    <mergeCell ref="D37:D38"/>
    <mergeCell ref="M37:M38"/>
    <mergeCell ref="A39:A42"/>
    <mergeCell ref="B39:B40"/>
    <mergeCell ref="C39:C40"/>
    <mergeCell ref="D39:D40"/>
    <mergeCell ref="E39:E40"/>
    <mergeCell ref="F39:F40"/>
    <mergeCell ref="G39:G40"/>
    <mergeCell ref="H39:H40"/>
    <mergeCell ref="N39:N40"/>
    <mergeCell ref="B41:B42"/>
    <mergeCell ref="C41:C42"/>
    <mergeCell ref="D41:D42"/>
    <mergeCell ref="E41:E42"/>
    <mergeCell ref="F41:F42"/>
    <mergeCell ref="G41:G42"/>
    <mergeCell ref="H41:H42"/>
    <mergeCell ref="R47:R48"/>
    <mergeCell ref="O39:O40"/>
    <mergeCell ref="P39:P40"/>
    <mergeCell ref="I39:I40"/>
    <mergeCell ref="J39:J42"/>
    <mergeCell ref="K39:K40"/>
    <mergeCell ref="L39:L40"/>
    <mergeCell ref="K41:K42"/>
    <mergeCell ref="L41:L42"/>
    <mergeCell ref="R39:R40"/>
    <mergeCell ref="I41:I42"/>
    <mergeCell ref="M39:M40"/>
    <mergeCell ref="R41:R42"/>
    <mergeCell ref="M49:M50"/>
    <mergeCell ref="A45:I45"/>
    <mergeCell ref="J45:R45"/>
    <mergeCell ref="M41:M42"/>
    <mergeCell ref="N41:N42"/>
    <mergeCell ref="O41:O42"/>
    <mergeCell ref="P41:P42"/>
    <mergeCell ref="E47:E48"/>
    <mergeCell ref="F47:F48"/>
    <mergeCell ref="G47:G48"/>
    <mergeCell ref="H47:H48"/>
    <mergeCell ref="A47:A48"/>
    <mergeCell ref="B47:B48"/>
    <mergeCell ref="C47:C48"/>
    <mergeCell ref="D47:D48"/>
    <mergeCell ref="M47:M48"/>
    <mergeCell ref="N47:N48"/>
    <mergeCell ref="O47:O48"/>
    <mergeCell ref="P47:P48"/>
    <mergeCell ref="I47:I48"/>
    <mergeCell ref="J47:J48"/>
    <mergeCell ref="K47:K48"/>
    <mergeCell ref="L47:L48"/>
    <mergeCell ref="Q47:Q48"/>
    <mergeCell ref="L51:L52"/>
    <mergeCell ref="A49:A52"/>
    <mergeCell ref="B49:B50"/>
    <mergeCell ref="C49:C50"/>
    <mergeCell ref="D49:D50"/>
    <mergeCell ref="E49:E50"/>
    <mergeCell ref="F49:F50"/>
    <mergeCell ref="G49:G50"/>
    <mergeCell ref="H49:H50"/>
    <mergeCell ref="Q49:Q50"/>
    <mergeCell ref="R49:R50"/>
    <mergeCell ref="B51:B52"/>
    <mergeCell ref="C51:C52"/>
    <mergeCell ref="D51:D52"/>
    <mergeCell ref="E51:E52"/>
    <mergeCell ref="F51:F52"/>
    <mergeCell ref="G51:G52"/>
    <mergeCell ref="H51:H52"/>
    <mergeCell ref="I51:I52"/>
    <mergeCell ref="Q51:Q52"/>
    <mergeCell ref="R51:R52"/>
    <mergeCell ref="M51:M52"/>
    <mergeCell ref="N51:N52"/>
    <mergeCell ref="O51:O52"/>
    <mergeCell ref="P51:P52"/>
    <mergeCell ref="N49:N50"/>
    <mergeCell ref="O49:O50"/>
    <mergeCell ref="P49:P50"/>
    <mergeCell ref="I49:I50"/>
    <mergeCell ref="J49:J52"/>
    <mergeCell ref="K49:K50"/>
    <mergeCell ref="L49:L50"/>
    <mergeCell ref="K51:K52"/>
    <mergeCell ref="G36:H36"/>
    <mergeCell ref="P36:Q36"/>
    <mergeCell ref="G46:H46"/>
    <mergeCell ref="P46:Q46"/>
    <mergeCell ref="G3:H3"/>
    <mergeCell ref="P3:Q3"/>
    <mergeCell ref="G23:H23"/>
    <mergeCell ref="P23:Q23"/>
    <mergeCell ref="Q41:Q42"/>
    <mergeCell ref="Q39:Q40"/>
    <mergeCell ref="N37:N38"/>
    <mergeCell ref="O37:O38"/>
    <mergeCell ref="P37:P38"/>
    <mergeCell ref="I37:I38"/>
    <mergeCell ref="J37:J38"/>
    <mergeCell ref="K37:K38"/>
    <mergeCell ref="L37:L38"/>
    <mergeCell ref="Q37:Q38"/>
    <mergeCell ref="C35:I35"/>
    <mergeCell ref="L35:R35"/>
    <mergeCell ref="B22:I22"/>
    <mergeCell ref="K22:R22"/>
    <mergeCell ref="B24:B25"/>
    <mergeCell ref="C24:C25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8"/>
  <sheetViews>
    <sheetView workbookViewId="0">
      <selection activeCell="K30" sqref="K30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237" t="s">
        <v>23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24.75" customHeight="1">
      <c r="A2" s="239" t="str">
        <f>HYPERLINK([1]реквизиты!$A$2)</f>
        <v>World Cup Stage - XI International Sambo Tournament for General Aslambeck Askakhanov prizes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 ht="27.75" customHeight="1">
      <c r="A3" s="118"/>
      <c r="B3" s="119"/>
      <c r="C3" s="119"/>
      <c r="D3" s="119"/>
      <c r="E3" s="119"/>
      <c r="F3" s="113" t="str">
        <f>пр.взв.!C4</f>
        <v>M</v>
      </c>
      <c r="G3" s="113" t="str">
        <f>пр.взв.!D4</f>
        <v>62 kg</v>
      </c>
      <c r="H3" s="119"/>
      <c r="I3" s="119"/>
      <c r="J3" s="119"/>
      <c r="K3" s="119"/>
    </row>
    <row r="4" spans="1:11" ht="27.75" hidden="1" customHeight="1" thickBot="1">
      <c r="A4" s="241" t="s">
        <v>43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</row>
    <row r="5" spans="1:11" ht="26.25" hidden="1" thickBot="1">
      <c r="A5" s="54" t="s">
        <v>9</v>
      </c>
      <c r="B5" s="55" t="s">
        <v>2</v>
      </c>
      <c r="C5" s="56" t="s">
        <v>10</v>
      </c>
      <c r="D5" s="55" t="s">
        <v>3</v>
      </c>
      <c r="E5" s="57" t="s">
        <v>4</v>
      </c>
      <c r="F5" s="53" t="s">
        <v>11</v>
      </c>
      <c r="G5" s="58" t="s">
        <v>34</v>
      </c>
      <c r="H5" s="58" t="s">
        <v>14</v>
      </c>
      <c r="I5" s="58" t="s">
        <v>15</v>
      </c>
      <c r="J5" s="56" t="s">
        <v>35</v>
      </c>
      <c r="K5" s="58" t="s">
        <v>16</v>
      </c>
    </row>
    <row r="6" spans="1:11" ht="20.100000000000001" hidden="1" customHeight="1">
      <c r="A6" s="234">
        <v>1</v>
      </c>
      <c r="B6" s="242">
        <v>3</v>
      </c>
      <c r="C6" s="230" t="s">
        <v>17</v>
      </c>
      <c r="D6" s="232" t="str">
        <f>VLOOKUP(B6,пр.взв.!B7:E38,2,FALSE)</f>
        <v>UNGENFUKHT Konstantin</v>
      </c>
      <c r="E6" s="212" t="str">
        <f>VLOOKUP(B6,пр.взв.!B7:E38,3,FALSE)</f>
        <v>1990, ms</v>
      </c>
      <c r="F6" s="187" t="str">
        <f>VLOOKUP(B6,пр.взв.!B7:E38,4,FALSE)</f>
        <v>RUS-M</v>
      </c>
      <c r="G6" s="225"/>
      <c r="H6" s="215"/>
      <c r="I6" s="225"/>
      <c r="J6" s="215"/>
      <c r="K6" s="59" t="s">
        <v>18</v>
      </c>
    </row>
    <row r="7" spans="1:11" ht="20.100000000000001" hidden="1" customHeight="1" thickBot="1">
      <c r="A7" s="235"/>
      <c r="B7" s="218"/>
      <c r="C7" s="231"/>
      <c r="D7" s="233"/>
      <c r="E7" s="213"/>
      <c r="F7" s="188"/>
      <c r="G7" s="224"/>
      <c r="H7" s="216"/>
      <c r="I7" s="224"/>
      <c r="J7" s="216"/>
      <c r="K7" s="60" t="s">
        <v>19</v>
      </c>
    </row>
    <row r="8" spans="1:11" ht="20.100000000000001" hidden="1" customHeight="1">
      <c r="A8" s="235"/>
      <c r="B8" s="242">
        <v>10</v>
      </c>
      <c r="C8" s="219" t="s">
        <v>20</v>
      </c>
      <c r="D8" s="221" t="str">
        <f>VLOOKUP(B8,пр.взв.!B7:E38,2,FALSE)</f>
        <v>YALYSHEV Sergey</v>
      </c>
      <c r="E8" s="212" t="str">
        <f>VLOOKUP(B8,пр.взв.!B7:E38,3,FALSE)</f>
        <v>1982, msic</v>
      </c>
      <c r="F8" s="212" t="str">
        <f>VLOOKUP(B8,пр.взв.!B7:F38,4,FALSE)</f>
        <v>RUS</v>
      </c>
      <c r="G8" s="223"/>
      <c r="H8" s="215"/>
      <c r="I8" s="225"/>
      <c r="J8" s="215"/>
      <c r="K8" s="60" t="s">
        <v>21</v>
      </c>
    </row>
    <row r="9" spans="1:11" ht="20.100000000000001" hidden="1" customHeight="1" thickBot="1">
      <c r="A9" s="236"/>
      <c r="B9" s="218"/>
      <c r="C9" s="220"/>
      <c r="D9" s="222"/>
      <c r="E9" s="213"/>
      <c r="F9" s="213"/>
      <c r="G9" s="224"/>
      <c r="H9" s="216"/>
      <c r="I9" s="224"/>
      <c r="J9" s="216"/>
      <c r="K9" s="61"/>
    </row>
    <row r="10" spans="1:11" hidden="1">
      <c r="A10" s="62"/>
      <c r="B10" s="62"/>
      <c r="C10" s="63"/>
      <c r="D10" s="62"/>
      <c r="E10" s="64"/>
      <c r="F10" s="62"/>
      <c r="G10" s="62"/>
      <c r="H10" s="62"/>
      <c r="I10" s="62"/>
      <c r="J10" s="62"/>
      <c r="K10" s="62"/>
    </row>
    <row r="11" spans="1:11" ht="16.5" hidden="1" thickBot="1">
      <c r="A11" s="66"/>
      <c r="B11" s="67"/>
      <c r="C11" s="68"/>
      <c r="D11" s="68"/>
      <c r="E11" s="68"/>
      <c r="F11" s="69"/>
      <c r="G11" s="67"/>
      <c r="H11" s="67"/>
      <c r="I11" s="70"/>
      <c r="J11" s="71"/>
      <c r="K11" s="62"/>
    </row>
    <row r="12" spans="1:11" ht="26.25" hidden="1" thickBot="1">
      <c r="A12" s="54" t="s">
        <v>9</v>
      </c>
      <c r="B12" s="55" t="s">
        <v>2</v>
      </c>
      <c r="C12" s="56" t="s">
        <v>10</v>
      </c>
      <c r="D12" s="55" t="s">
        <v>3</v>
      </c>
      <c r="E12" s="57" t="s">
        <v>4</v>
      </c>
      <c r="F12" s="53" t="s">
        <v>11</v>
      </c>
      <c r="G12" s="58" t="s">
        <v>34</v>
      </c>
      <c r="H12" s="58" t="s">
        <v>14</v>
      </c>
      <c r="I12" s="58" t="s">
        <v>15</v>
      </c>
      <c r="J12" s="56" t="s">
        <v>35</v>
      </c>
      <c r="K12" s="58" t="s">
        <v>16</v>
      </c>
    </row>
    <row r="13" spans="1:11" ht="13.5" hidden="1">
      <c r="A13" s="234">
        <v>2</v>
      </c>
      <c r="B13" s="242">
        <f>пр.хода!E42</f>
        <v>0</v>
      </c>
      <c r="C13" s="230" t="s">
        <v>17</v>
      </c>
      <c r="D13" s="232" t="e">
        <f>VLOOKUP(B13,пр.взв.!B7:E38,2,FALSE)</f>
        <v>#N/A</v>
      </c>
      <c r="E13" s="212" t="e">
        <f>VLOOKUP(B13,пр.взв.!B1:E45,3,FALSE)</f>
        <v>#N/A</v>
      </c>
      <c r="F13" s="187" t="e">
        <f>VLOOKUP(B13,пр.взв.!B1:E45,4,FALSE)</f>
        <v>#N/A</v>
      </c>
      <c r="G13" s="225"/>
      <c r="H13" s="215"/>
      <c r="I13" s="225"/>
      <c r="J13" s="215"/>
      <c r="K13" s="59" t="s">
        <v>18</v>
      </c>
    </row>
    <row r="14" spans="1:11" ht="20.100000000000001" hidden="1" customHeight="1" thickBot="1">
      <c r="A14" s="235"/>
      <c r="B14" s="218"/>
      <c r="C14" s="231"/>
      <c r="D14" s="233"/>
      <c r="E14" s="213"/>
      <c r="F14" s="188"/>
      <c r="G14" s="224"/>
      <c r="H14" s="216"/>
      <c r="I14" s="224"/>
      <c r="J14" s="216"/>
      <c r="K14" s="60" t="s">
        <v>19</v>
      </c>
    </row>
    <row r="15" spans="1:11" ht="20.100000000000001" hidden="1" customHeight="1">
      <c r="A15" s="235"/>
      <c r="B15" s="242">
        <f>пр.хода!E46</f>
        <v>0</v>
      </c>
      <c r="C15" s="219" t="s">
        <v>20</v>
      </c>
      <c r="D15" s="221" t="e">
        <f>VLOOKUP(B15,пр.взв.!B1:E45,2,FALSE)</f>
        <v>#N/A</v>
      </c>
      <c r="E15" s="212" t="e">
        <f>VLOOKUP(B15,пр.взв.!B1:E45,3,FALSE)</f>
        <v>#N/A</v>
      </c>
      <c r="F15" s="212" t="e">
        <f>VLOOKUP(B15,пр.взв.!B1:F45,4,FALSE)</f>
        <v>#N/A</v>
      </c>
      <c r="G15" s="223"/>
      <c r="H15" s="215"/>
      <c r="I15" s="225"/>
      <c r="J15" s="215"/>
      <c r="K15" s="60" t="s">
        <v>21</v>
      </c>
    </row>
    <row r="16" spans="1:11" ht="20.100000000000001" hidden="1" customHeight="1" thickBot="1">
      <c r="A16" s="236"/>
      <c r="B16" s="218"/>
      <c r="C16" s="220"/>
      <c r="D16" s="222"/>
      <c r="E16" s="213"/>
      <c r="F16" s="213"/>
      <c r="G16" s="224"/>
      <c r="H16" s="216"/>
      <c r="I16" s="224"/>
      <c r="J16" s="216"/>
      <c r="K16" s="61"/>
    </row>
    <row r="17" spans="1:11" ht="20.100000000000001" hidden="1" customHeight="1">
      <c r="A17" s="62"/>
      <c r="B17" s="62"/>
      <c r="C17" s="63"/>
      <c r="D17" s="62"/>
      <c r="E17" s="64"/>
      <c r="F17" s="62"/>
      <c r="G17" s="62"/>
      <c r="H17" s="62"/>
      <c r="I17" s="62"/>
      <c r="J17" s="62"/>
      <c r="K17" s="62"/>
    </row>
    <row r="18" spans="1:11" ht="24" customHeight="1">
      <c r="A18" s="66"/>
      <c r="B18" s="67"/>
      <c r="C18" s="68"/>
      <c r="D18" s="68"/>
      <c r="E18" s="68"/>
      <c r="F18" s="113" t="str">
        <f>F3</f>
        <v>M</v>
      </c>
      <c r="G18" s="113" t="str">
        <f>G3</f>
        <v>62 kg</v>
      </c>
      <c r="H18" s="67"/>
      <c r="I18" s="70"/>
      <c r="J18" s="71"/>
      <c r="K18" s="62"/>
    </row>
    <row r="19" spans="1:11" ht="16.5" thickBot="1">
      <c r="A19" s="226" t="s">
        <v>22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</row>
    <row r="20" spans="1:11" ht="26.25" thickBot="1">
      <c r="A20" s="65" t="s">
        <v>9</v>
      </c>
      <c r="B20" s="55" t="s">
        <v>2</v>
      </c>
      <c r="C20" s="56" t="s">
        <v>10</v>
      </c>
      <c r="D20" s="55" t="s">
        <v>3</v>
      </c>
      <c r="E20" s="57" t="s">
        <v>4</v>
      </c>
      <c r="F20" s="53" t="s">
        <v>11</v>
      </c>
      <c r="G20" s="58" t="s">
        <v>34</v>
      </c>
      <c r="H20" s="58" t="s">
        <v>14</v>
      </c>
      <c r="I20" s="58" t="s">
        <v>15</v>
      </c>
      <c r="J20" s="56" t="s">
        <v>35</v>
      </c>
      <c r="K20" s="58" t="s">
        <v>16</v>
      </c>
    </row>
    <row r="21" spans="1:11" ht="19.5" customHeight="1">
      <c r="A21" s="227"/>
      <c r="B21" s="217">
        <f>пр.хода!$K$13</f>
        <v>5</v>
      </c>
      <c r="C21" s="230" t="s">
        <v>17</v>
      </c>
      <c r="D21" s="232" t="str">
        <f>VLOOKUP(B21,пр.взв.!B7:E38,2,FALSE)</f>
        <v>BONDAREV Aleksandr</v>
      </c>
      <c r="E21" s="212" t="str">
        <f>VLOOKUP(B21,пр.взв.!B1:E46,3,FALSE)</f>
        <v>1990, ms</v>
      </c>
      <c r="F21" s="187" t="str">
        <f>VLOOKUP(B21,пр.взв.!B1:E46,4,FALSE)</f>
        <v>RUS</v>
      </c>
      <c r="G21" s="225"/>
      <c r="H21" s="215"/>
      <c r="I21" s="225"/>
      <c r="J21" s="215"/>
      <c r="K21" s="59" t="s">
        <v>18</v>
      </c>
    </row>
    <row r="22" spans="1:11" ht="14.25" thickBot="1">
      <c r="A22" s="228"/>
      <c r="B22" s="218"/>
      <c r="C22" s="231"/>
      <c r="D22" s="233"/>
      <c r="E22" s="213"/>
      <c r="F22" s="188"/>
      <c r="G22" s="224"/>
      <c r="H22" s="216"/>
      <c r="I22" s="224"/>
      <c r="J22" s="216"/>
      <c r="K22" s="60" t="s">
        <v>19</v>
      </c>
    </row>
    <row r="23" spans="1:11" ht="13.5">
      <c r="A23" s="228"/>
      <c r="B23" s="217">
        <f>пр.хода!$K$31</f>
        <v>8</v>
      </c>
      <c r="C23" s="219" t="s">
        <v>20</v>
      </c>
      <c r="D23" s="221" t="str">
        <f>VLOOKUP(B23,пр.взв.!B1:E46,2,FALSE)</f>
        <v>SAYDALIZODA Sukhrob</v>
      </c>
      <c r="E23" s="212" t="str">
        <f>VLOOKUP(B23,пр.взв.!B1:E46,3,FALSE)</f>
        <v>1990, ms</v>
      </c>
      <c r="F23" s="212" t="str">
        <f>VLOOKUP(B23,пр.взв.!B1:F46,4,FALSE)</f>
        <v>TJK</v>
      </c>
      <c r="G23" s="223"/>
      <c r="H23" s="215"/>
      <c r="I23" s="225"/>
      <c r="J23" s="215"/>
      <c r="K23" s="60" t="s">
        <v>21</v>
      </c>
    </row>
    <row r="24" spans="1:11" ht="20.25" customHeight="1" thickBot="1">
      <c r="A24" s="229"/>
      <c r="B24" s="218"/>
      <c r="C24" s="220"/>
      <c r="D24" s="222"/>
      <c r="E24" s="213"/>
      <c r="F24" s="213"/>
      <c r="G24" s="224"/>
      <c r="H24" s="216"/>
      <c r="I24" s="224"/>
      <c r="J24" s="216"/>
      <c r="K24" s="61"/>
    </row>
    <row r="26" spans="1:11" ht="15">
      <c r="A26" s="44" t="str">
        <f>[1]реквизиты!$A$8</f>
        <v>Chief referee</v>
      </c>
      <c r="B26" s="45"/>
      <c r="C26" s="45"/>
      <c r="D26" s="45"/>
      <c r="E26" s="3"/>
      <c r="F26" s="91"/>
      <c r="H26" s="214" t="str">
        <f>[1]реквизиты!$G$8</f>
        <v>E. Borkov</v>
      </c>
      <c r="I26" s="214"/>
      <c r="J26" s="214"/>
      <c r="K26" t="str">
        <f>[1]реквизиты!$G$9</f>
        <v>/RUS/</v>
      </c>
    </row>
    <row r="27" spans="1:11" ht="15">
      <c r="A27" s="45"/>
      <c r="B27" s="45"/>
      <c r="C27" s="45"/>
      <c r="D27" s="45"/>
      <c r="E27" s="3"/>
      <c r="F27" s="10"/>
      <c r="G27" s="3"/>
      <c r="H27" s="92"/>
    </row>
    <row r="28" spans="1:11" ht="15">
      <c r="A28" s="44" t="str">
        <f>[1]реквизиты!$A$10</f>
        <v>Chief  secretary</v>
      </c>
      <c r="C28" s="3"/>
      <c r="D28" s="3"/>
      <c r="E28" s="3"/>
      <c r="F28" s="3"/>
      <c r="H28" s="214" t="str">
        <f>[1]реквизиты!$G$10</f>
        <v>A. Drokov</v>
      </c>
      <c r="I28" s="214"/>
      <c r="J28" s="214"/>
      <c r="K28" t="str">
        <f>[1]реквизиты!$G$11</f>
        <v>/RUS/</v>
      </c>
    </row>
  </sheetData>
  <mergeCells count="63">
    <mergeCell ref="J15:J16"/>
    <mergeCell ref="I13:I14"/>
    <mergeCell ref="J13:J14"/>
    <mergeCell ref="B15:B16"/>
    <mergeCell ref="C15:C16"/>
    <mergeCell ref="D15:D16"/>
    <mergeCell ref="E15:E16"/>
    <mergeCell ref="F15:F16"/>
    <mergeCell ref="G15:G16"/>
    <mergeCell ref="H15:H16"/>
    <mergeCell ref="A13:A16"/>
    <mergeCell ref="B13:B14"/>
    <mergeCell ref="C13:C14"/>
    <mergeCell ref="D13:D14"/>
    <mergeCell ref="I15:I16"/>
    <mergeCell ref="E13:E14"/>
    <mergeCell ref="F13:F14"/>
    <mergeCell ref="G13:G14"/>
    <mergeCell ref="H13:H14"/>
    <mergeCell ref="A6:A9"/>
    <mergeCell ref="A1:K1"/>
    <mergeCell ref="A2:K2"/>
    <mergeCell ref="A4:K4"/>
    <mergeCell ref="G6:G7"/>
    <mergeCell ref="H6:H7"/>
    <mergeCell ref="B6:B7"/>
    <mergeCell ref="C6:C7"/>
    <mergeCell ref="F6:F7"/>
    <mergeCell ref="B8:B9"/>
    <mergeCell ref="C8:C9"/>
    <mergeCell ref="D8:D9"/>
    <mergeCell ref="D6:D7"/>
    <mergeCell ref="I6:I7"/>
    <mergeCell ref="J6:J7"/>
    <mergeCell ref="E8:E9"/>
    <mergeCell ref="A19:K19"/>
    <mergeCell ref="A21:A24"/>
    <mergeCell ref="B21:B22"/>
    <mergeCell ref="C21:C22"/>
    <mergeCell ref="D21:D22"/>
    <mergeCell ref="E21:E22"/>
    <mergeCell ref="J23:J24"/>
    <mergeCell ref="F8:F9"/>
    <mergeCell ref="G8:G9"/>
    <mergeCell ref="H8:H9"/>
    <mergeCell ref="I8:I9"/>
    <mergeCell ref="J8:J9"/>
    <mergeCell ref="E6:E7"/>
    <mergeCell ref="H28:J28"/>
    <mergeCell ref="J21:J22"/>
    <mergeCell ref="H23:H24"/>
    <mergeCell ref="B23:B24"/>
    <mergeCell ref="C23:C24"/>
    <mergeCell ref="D23:D24"/>
    <mergeCell ref="E23:E24"/>
    <mergeCell ref="F23:F24"/>
    <mergeCell ref="G23:G24"/>
    <mergeCell ref="F21:F22"/>
    <mergeCell ref="G21:G22"/>
    <mergeCell ref="H21:H22"/>
    <mergeCell ref="I21:I22"/>
    <mergeCell ref="H26:J26"/>
    <mergeCell ref="I23:I24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topLeftCell="A4" workbookViewId="0">
      <selection activeCell="H15" sqref="H15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63" t="s">
        <v>8</v>
      </c>
      <c r="B1" s="263"/>
      <c r="C1" s="263"/>
      <c r="D1" s="263"/>
      <c r="E1" s="263"/>
      <c r="F1" s="263"/>
    </row>
    <row r="2" spans="1:6" ht="35.25" customHeight="1">
      <c r="A2" s="262" t="str">
        <f>HYPERLINK([1]реквизиты!$A$2)</f>
        <v>World Cup Stage - XI International Sambo Tournament for General Aslambeck Askakhanov prizes</v>
      </c>
      <c r="B2" s="262"/>
      <c r="C2" s="262"/>
      <c r="D2" s="262"/>
      <c r="E2" s="262"/>
      <c r="F2" s="262"/>
    </row>
    <row r="3" spans="1:6" ht="23.25" customHeight="1">
      <c r="A3" s="264" t="str">
        <f>HYPERLINK([1]реквизиты!$A$3)</f>
        <v>September 30 - October 02, 2012      Moscow /Russia/</v>
      </c>
      <c r="B3" s="264"/>
      <c r="C3" s="264"/>
      <c r="D3" s="264"/>
      <c r="E3" s="264"/>
      <c r="F3" s="264"/>
    </row>
    <row r="4" spans="1:6" ht="27.75" customHeight="1" thickBot="1">
      <c r="A4" s="116"/>
      <c r="B4" s="116"/>
      <c r="C4" s="117" t="s">
        <v>75</v>
      </c>
      <c r="D4" s="117" t="s">
        <v>76</v>
      </c>
      <c r="E4" s="41"/>
      <c r="F4" s="116"/>
    </row>
    <row r="5" spans="1:6" ht="12.75" customHeight="1">
      <c r="A5" s="265" t="s">
        <v>7</v>
      </c>
      <c r="B5" s="268" t="s">
        <v>2</v>
      </c>
      <c r="C5" s="265" t="s">
        <v>3</v>
      </c>
      <c r="D5" s="265" t="s">
        <v>30</v>
      </c>
      <c r="E5" s="265" t="s">
        <v>5</v>
      </c>
      <c r="F5" s="265" t="s">
        <v>6</v>
      </c>
    </row>
    <row r="6" spans="1:6" ht="12.75" customHeight="1" thickBot="1">
      <c r="A6" s="266" t="s">
        <v>7</v>
      </c>
      <c r="B6" s="269"/>
      <c r="C6" s="266" t="s">
        <v>3</v>
      </c>
      <c r="D6" s="266" t="s">
        <v>4</v>
      </c>
      <c r="E6" s="266" t="s">
        <v>5</v>
      </c>
      <c r="F6" s="266" t="s">
        <v>6</v>
      </c>
    </row>
    <row r="7" spans="1:6" ht="13.15" customHeight="1">
      <c r="A7" s="267"/>
      <c r="B7" s="250">
        <v>5</v>
      </c>
      <c r="C7" s="252" t="s">
        <v>49</v>
      </c>
      <c r="D7" s="247" t="s">
        <v>50</v>
      </c>
      <c r="E7" s="247" t="s">
        <v>51</v>
      </c>
      <c r="F7" s="270"/>
    </row>
    <row r="8" spans="1:6" ht="13.15" customHeight="1">
      <c r="A8" s="249"/>
      <c r="B8" s="251"/>
      <c r="C8" s="253"/>
      <c r="D8" s="248"/>
      <c r="E8" s="248"/>
      <c r="F8" s="244"/>
    </row>
    <row r="9" spans="1:6" ht="12.75" customHeight="1">
      <c r="A9" s="246"/>
      <c r="B9" s="250">
        <v>9</v>
      </c>
      <c r="C9" s="252" t="s">
        <v>52</v>
      </c>
      <c r="D9" s="247" t="s">
        <v>53</v>
      </c>
      <c r="E9" s="247" t="s">
        <v>54</v>
      </c>
      <c r="F9" s="245"/>
    </row>
    <row r="10" spans="1:6" ht="13.15" customHeight="1">
      <c r="A10" s="246"/>
      <c r="B10" s="251"/>
      <c r="C10" s="253"/>
      <c r="D10" s="248"/>
      <c r="E10" s="248"/>
      <c r="F10" s="245"/>
    </row>
    <row r="11" spans="1:6" ht="15" customHeight="1">
      <c r="A11" s="246"/>
      <c r="B11" s="250">
        <v>1</v>
      </c>
      <c r="C11" s="252" t="s">
        <v>55</v>
      </c>
      <c r="D11" s="247" t="s">
        <v>56</v>
      </c>
      <c r="E11" s="247" t="s">
        <v>57</v>
      </c>
      <c r="F11" s="245"/>
    </row>
    <row r="12" spans="1:6" ht="13.15" customHeight="1">
      <c r="A12" s="246"/>
      <c r="B12" s="251"/>
      <c r="C12" s="253"/>
      <c r="D12" s="248"/>
      <c r="E12" s="248"/>
      <c r="F12" s="245"/>
    </row>
    <row r="13" spans="1:6" ht="15" customHeight="1">
      <c r="A13" s="246"/>
      <c r="B13" s="250">
        <v>6</v>
      </c>
      <c r="C13" s="252" t="s">
        <v>58</v>
      </c>
      <c r="D13" s="247" t="s">
        <v>59</v>
      </c>
      <c r="E13" s="247" t="s">
        <v>57</v>
      </c>
      <c r="F13" s="245"/>
    </row>
    <row r="14" spans="1:6" ht="15" customHeight="1">
      <c r="A14" s="246"/>
      <c r="B14" s="251"/>
      <c r="C14" s="253"/>
      <c r="D14" s="248"/>
      <c r="E14" s="248"/>
      <c r="F14" s="245"/>
    </row>
    <row r="15" spans="1:6" ht="15.75" customHeight="1">
      <c r="A15" s="246"/>
      <c r="B15" s="250">
        <v>2</v>
      </c>
      <c r="C15" s="252" t="s">
        <v>60</v>
      </c>
      <c r="D15" s="247" t="s">
        <v>59</v>
      </c>
      <c r="E15" s="247" t="s">
        <v>61</v>
      </c>
      <c r="F15" s="245"/>
    </row>
    <row r="16" spans="1:6" ht="13.15" customHeight="1">
      <c r="A16" s="246"/>
      <c r="B16" s="251"/>
      <c r="C16" s="253"/>
      <c r="D16" s="248"/>
      <c r="E16" s="248"/>
      <c r="F16" s="245"/>
    </row>
    <row r="17" spans="1:6" ht="15" customHeight="1">
      <c r="A17" s="246"/>
      <c r="B17" s="250">
        <v>4</v>
      </c>
      <c r="C17" s="252" t="s">
        <v>62</v>
      </c>
      <c r="D17" s="247" t="s">
        <v>63</v>
      </c>
      <c r="E17" s="247" t="s">
        <v>64</v>
      </c>
      <c r="F17" s="245"/>
    </row>
    <row r="18" spans="1:6" ht="13.15" customHeight="1">
      <c r="A18" s="246"/>
      <c r="B18" s="251"/>
      <c r="C18" s="253"/>
      <c r="D18" s="248"/>
      <c r="E18" s="248"/>
      <c r="F18" s="245"/>
    </row>
    <row r="19" spans="1:6" ht="15" customHeight="1">
      <c r="A19" s="246"/>
      <c r="B19" s="250">
        <v>7</v>
      </c>
      <c r="C19" s="252" t="s">
        <v>65</v>
      </c>
      <c r="D19" s="247" t="s">
        <v>66</v>
      </c>
      <c r="E19" s="247" t="s">
        <v>67</v>
      </c>
      <c r="F19" s="245"/>
    </row>
    <row r="20" spans="1:6" ht="13.15" customHeight="1">
      <c r="A20" s="246"/>
      <c r="B20" s="251"/>
      <c r="C20" s="253"/>
      <c r="D20" s="248"/>
      <c r="E20" s="248"/>
      <c r="F20" s="245"/>
    </row>
    <row r="21" spans="1:6" ht="15" customHeight="1">
      <c r="A21" s="246"/>
      <c r="B21" s="250">
        <v>11</v>
      </c>
      <c r="C21" s="252" t="s">
        <v>68</v>
      </c>
      <c r="D21" s="247" t="s">
        <v>50</v>
      </c>
      <c r="E21" s="247" t="s">
        <v>69</v>
      </c>
      <c r="F21" s="245"/>
    </row>
    <row r="22" spans="1:6" ht="13.15" customHeight="1">
      <c r="A22" s="246"/>
      <c r="B22" s="251"/>
      <c r="C22" s="253"/>
      <c r="D22" s="248"/>
      <c r="E22" s="248"/>
      <c r="F22" s="245"/>
    </row>
    <row r="23" spans="1:6" ht="15" customHeight="1">
      <c r="A23" s="249"/>
      <c r="B23" s="250">
        <v>8</v>
      </c>
      <c r="C23" s="252" t="s">
        <v>70</v>
      </c>
      <c r="D23" s="247" t="s">
        <v>50</v>
      </c>
      <c r="E23" s="247" t="s">
        <v>69</v>
      </c>
      <c r="F23" s="243"/>
    </row>
    <row r="24" spans="1:6" ht="13.15" customHeight="1">
      <c r="A24" s="249"/>
      <c r="B24" s="251"/>
      <c r="C24" s="253"/>
      <c r="D24" s="248"/>
      <c r="E24" s="248"/>
      <c r="F24" s="244"/>
    </row>
    <row r="25" spans="1:6" ht="15" customHeight="1">
      <c r="A25" s="246"/>
      <c r="B25" s="250">
        <v>10</v>
      </c>
      <c r="C25" s="252" t="s">
        <v>71</v>
      </c>
      <c r="D25" s="247" t="s">
        <v>72</v>
      </c>
      <c r="E25" s="247" t="s">
        <v>51</v>
      </c>
      <c r="F25" s="245"/>
    </row>
    <row r="26" spans="1:6" ht="13.15" customHeight="1">
      <c r="A26" s="246"/>
      <c r="B26" s="251"/>
      <c r="C26" s="253"/>
      <c r="D26" s="248"/>
      <c r="E26" s="248"/>
      <c r="F26" s="245"/>
    </row>
    <row r="27" spans="1:6" ht="15" customHeight="1">
      <c r="A27" s="246"/>
      <c r="B27" s="250">
        <v>3</v>
      </c>
      <c r="C27" s="252" t="s">
        <v>73</v>
      </c>
      <c r="D27" s="247" t="s">
        <v>50</v>
      </c>
      <c r="E27" s="247" t="s">
        <v>74</v>
      </c>
      <c r="F27" s="245"/>
    </row>
    <row r="28" spans="1:6" ht="13.15" customHeight="1">
      <c r="A28" s="246"/>
      <c r="B28" s="251"/>
      <c r="C28" s="253"/>
      <c r="D28" s="248"/>
      <c r="E28" s="248"/>
      <c r="F28" s="245"/>
    </row>
    <row r="29" spans="1:6" ht="15" customHeight="1">
      <c r="A29" s="246"/>
      <c r="B29" s="257">
        <v>12</v>
      </c>
      <c r="C29" s="260"/>
      <c r="D29" s="255"/>
      <c r="E29" s="255"/>
      <c r="F29" s="245"/>
    </row>
    <row r="30" spans="1:6" ht="13.15" customHeight="1">
      <c r="A30" s="246"/>
      <c r="B30" s="258"/>
      <c r="C30" s="260"/>
      <c r="D30" s="255"/>
      <c r="E30" s="255"/>
      <c r="F30" s="245"/>
    </row>
    <row r="31" spans="1:6" ht="15" customHeight="1">
      <c r="A31" s="246"/>
      <c r="B31" s="257">
        <v>13</v>
      </c>
      <c r="C31" s="260"/>
      <c r="D31" s="255"/>
      <c r="E31" s="255"/>
      <c r="F31" s="245"/>
    </row>
    <row r="32" spans="1:6" ht="15.75" customHeight="1">
      <c r="A32" s="246"/>
      <c r="B32" s="258"/>
      <c r="C32" s="260"/>
      <c r="D32" s="255"/>
      <c r="E32" s="255"/>
      <c r="F32" s="245"/>
    </row>
    <row r="33" spans="1:6" ht="15" customHeight="1">
      <c r="A33" s="246"/>
      <c r="B33" s="257">
        <v>14</v>
      </c>
      <c r="C33" s="260"/>
      <c r="D33" s="255"/>
      <c r="E33" s="255"/>
      <c r="F33" s="245"/>
    </row>
    <row r="34" spans="1:6" ht="13.15" customHeight="1">
      <c r="A34" s="246"/>
      <c r="B34" s="258"/>
      <c r="C34" s="260"/>
      <c r="D34" s="255"/>
      <c r="E34" s="255"/>
      <c r="F34" s="245"/>
    </row>
    <row r="35" spans="1:6" ht="15" customHeight="1">
      <c r="A35" s="246"/>
      <c r="B35" s="257">
        <v>15</v>
      </c>
      <c r="C35" s="260"/>
      <c r="D35" s="255"/>
      <c r="E35" s="255"/>
      <c r="F35" s="245"/>
    </row>
    <row r="36" spans="1:6" ht="13.15" customHeight="1">
      <c r="A36" s="246"/>
      <c r="B36" s="258"/>
      <c r="C36" s="271"/>
      <c r="D36" s="255"/>
      <c r="E36" s="255"/>
      <c r="F36" s="245"/>
    </row>
    <row r="37" spans="1:6" ht="15" customHeight="1">
      <c r="A37" s="246"/>
      <c r="B37" s="257">
        <v>16</v>
      </c>
      <c r="C37" s="260"/>
      <c r="D37" s="255"/>
      <c r="E37" s="255"/>
      <c r="F37" s="245"/>
    </row>
    <row r="38" spans="1:6" ht="13.15" customHeight="1" thickBot="1">
      <c r="A38" s="256"/>
      <c r="B38" s="259"/>
      <c r="C38" s="261"/>
      <c r="D38" s="148"/>
      <c r="E38" s="148"/>
      <c r="F38" s="254"/>
    </row>
    <row r="39" spans="1:6" ht="15" customHeight="1"/>
    <row r="40" spans="1:6" ht="15.75" customHeight="1"/>
    <row r="41" spans="1:6">
      <c r="A41" s="44" t="str">
        <f>HYPERLINK([1]реквизиты!$A$20)</f>
        <v/>
      </c>
      <c r="B41" s="45"/>
      <c r="C41" s="45"/>
      <c r="D41" s="45"/>
      <c r="E41" s="46" t="str">
        <f>HYPERLINK([1]реквизиты!$G$20)</f>
        <v/>
      </c>
    </row>
    <row r="42" spans="1:6">
      <c r="A42" s="45"/>
      <c r="B42" s="45"/>
      <c r="C42" s="45"/>
      <c r="D42" s="45"/>
      <c r="E42" s="3"/>
    </row>
    <row r="43" spans="1:6">
      <c r="A43" s="46" t="str">
        <f>HYPERLINK([1]реквизиты!$A$22)</f>
        <v/>
      </c>
      <c r="B43" s="45"/>
      <c r="C43" s="45"/>
      <c r="D43" s="45"/>
      <c r="E43" s="46" t="str">
        <f>HYPERLINK([1]реквизиты!$G$22)</f>
        <v/>
      </c>
    </row>
    <row r="44" spans="1:6">
      <c r="A44" s="1"/>
      <c r="B44" s="1"/>
      <c r="C44" s="1"/>
      <c r="D44" s="45"/>
      <c r="E44" s="3"/>
    </row>
    <row r="45" spans="1:6">
      <c r="D45" s="3"/>
      <c r="E45" s="3"/>
    </row>
  </sheetData>
  <mergeCells count="105">
    <mergeCell ref="D17:D18"/>
    <mergeCell ref="E17:E18"/>
    <mergeCell ref="B19:B20"/>
    <mergeCell ref="C19:C20"/>
    <mergeCell ref="D19:D20"/>
    <mergeCell ref="E19:E20"/>
    <mergeCell ref="E37:E38"/>
    <mergeCell ref="C33:C34"/>
    <mergeCell ref="E33:E34"/>
    <mergeCell ref="B35:B36"/>
    <mergeCell ref="C35:C36"/>
    <mergeCell ref="E35:E36"/>
    <mergeCell ref="E25:E26"/>
    <mergeCell ref="B29:B30"/>
    <mergeCell ref="C29:C30"/>
    <mergeCell ref="D29:D30"/>
    <mergeCell ref="E29:E30"/>
    <mergeCell ref="B31:B32"/>
    <mergeCell ref="C31:C32"/>
    <mergeCell ref="D31:D32"/>
    <mergeCell ref="E31:E32"/>
    <mergeCell ref="E27:E28"/>
    <mergeCell ref="D7:D8"/>
    <mergeCell ref="E7:E8"/>
    <mergeCell ref="B9:B10"/>
    <mergeCell ref="C9:C10"/>
    <mergeCell ref="D9:D10"/>
    <mergeCell ref="E9:E10"/>
    <mergeCell ref="A2:F2"/>
    <mergeCell ref="A1:F1"/>
    <mergeCell ref="A3:F3"/>
    <mergeCell ref="E5:E6"/>
    <mergeCell ref="F5:F6"/>
    <mergeCell ref="A7:A8"/>
    <mergeCell ref="A5:A6"/>
    <mergeCell ref="B5:B6"/>
    <mergeCell ref="C5:C6"/>
    <mergeCell ref="D5:D6"/>
    <mergeCell ref="F7:F8"/>
    <mergeCell ref="B7:B8"/>
    <mergeCell ref="C7:C8"/>
    <mergeCell ref="E11:E12"/>
    <mergeCell ref="B13:B14"/>
    <mergeCell ref="C13:C14"/>
    <mergeCell ref="D13:D14"/>
    <mergeCell ref="A37:A38"/>
    <mergeCell ref="D37:D38"/>
    <mergeCell ref="B33:B34"/>
    <mergeCell ref="B25:B26"/>
    <mergeCell ref="C25:C26"/>
    <mergeCell ref="D25:D26"/>
    <mergeCell ref="B37:B38"/>
    <mergeCell ref="C37:C38"/>
    <mergeCell ref="D15:D16"/>
    <mergeCell ref="E15:E16"/>
    <mergeCell ref="B21:B22"/>
    <mergeCell ref="C21:C22"/>
    <mergeCell ref="D21:D22"/>
    <mergeCell ref="E21:E22"/>
    <mergeCell ref="B23:B24"/>
    <mergeCell ref="C23:C24"/>
    <mergeCell ref="D23:D24"/>
    <mergeCell ref="E23:E24"/>
    <mergeCell ref="B17:B18"/>
    <mergeCell ref="C17:C18"/>
    <mergeCell ref="F37:F38"/>
    <mergeCell ref="F33:F34"/>
    <mergeCell ref="F35:F36"/>
    <mergeCell ref="A35:A36"/>
    <mergeCell ref="D35:D36"/>
    <mergeCell ref="A33:A34"/>
    <mergeCell ref="D33:D34"/>
    <mergeCell ref="F27:F28"/>
    <mergeCell ref="F29:F30"/>
    <mergeCell ref="F31:F32"/>
    <mergeCell ref="A27:A28"/>
    <mergeCell ref="A31:A32"/>
    <mergeCell ref="A29:A30"/>
    <mergeCell ref="B27:B28"/>
    <mergeCell ref="C27:C28"/>
    <mergeCell ref="D27:D28"/>
    <mergeCell ref="F23:F24"/>
    <mergeCell ref="F25:F26"/>
    <mergeCell ref="F11:F12"/>
    <mergeCell ref="F15:F16"/>
    <mergeCell ref="F17:F18"/>
    <mergeCell ref="A9:A10"/>
    <mergeCell ref="F9:F10"/>
    <mergeCell ref="F13:F14"/>
    <mergeCell ref="F21:F22"/>
    <mergeCell ref="D11:D12"/>
    <mergeCell ref="A23:A24"/>
    <mergeCell ref="A21:A22"/>
    <mergeCell ref="F19:F20"/>
    <mergeCell ref="A11:A12"/>
    <mergeCell ref="A13:A14"/>
    <mergeCell ref="A15:A16"/>
    <mergeCell ref="A17:A18"/>
    <mergeCell ref="A19:A20"/>
    <mergeCell ref="B11:B12"/>
    <mergeCell ref="C11:C12"/>
    <mergeCell ref="A25:A26"/>
    <mergeCell ref="E13:E14"/>
    <mergeCell ref="B15:B16"/>
    <mergeCell ref="C15:C16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M11" sqref="M11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72" t="str">
        <f>пр.взв.!A2</f>
        <v>World Cup Stage - XI International Sambo Tournament for General Aslambeck Askakhanov prizes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41"/>
      <c r="M1" s="41"/>
      <c r="N1" s="41"/>
      <c r="O1" s="41"/>
      <c r="P1" s="41"/>
    </row>
    <row r="2" spans="1:19" ht="12.75" customHeight="1">
      <c r="A2" s="273" t="str">
        <f>пр.хода!A2</f>
        <v>September 30 - October 02, 2012      Moscow /Russia/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42"/>
      <c r="M2" s="42"/>
      <c r="N2" s="42"/>
      <c r="O2" s="42"/>
      <c r="P2" s="42"/>
      <c r="S2" s="8"/>
    </row>
    <row r="3" spans="1:19" ht="15.75">
      <c r="A3" s="274" t="str">
        <f>HYPERLINK(пр.взв.!A4)</f>
        <v/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43"/>
    </row>
    <row r="4" spans="1:19" ht="16.5" thickBot="1">
      <c r="A4" s="282" t="s">
        <v>0</v>
      </c>
      <c r="B4" s="282"/>
      <c r="C4" s="4"/>
    </row>
    <row r="5" spans="1:19" ht="12.75" customHeight="1" thickBot="1">
      <c r="A5" s="288">
        <v>1</v>
      </c>
      <c r="B5" s="280" t="str">
        <f>VLOOKUP(A5,пр.взв.!B6:F37,2,FALSE)</f>
        <v>BAYBATYROV Erbolat</v>
      </c>
      <c r="C5" s="276" t="str">
        <f>VLOOKUP(A5,пр.взв.!B6:F37,3,FALSE)</f>
        <v>1986, dvms</v>
      </c>
      <c r="D5" s="276" t="str">
        <f>VLOOKUP(A5,пр.взв.!B6:F37,4,FALSE)</f>
        <v>KAZ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89"/>
      <c r="B6" s="281"/>
      <c r="C6" s="277"/>
      <c r="D6" s="277"/>
      <c r="E6" s="278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89">
        <v>9</v>
      </c>
      <c r="B7" s="283" t="str">
        <f>VLOOKUP(A7,пр.взв.!B6:F37,2,FALSE)</f>
        <v>MURAVSKIY Valeriy</v>
      </c>
      <c r="C7" s="277" t="str">
        <f>VLOOKUP(A7,пр.взв.!B6:F37,3,FALSE)</f>
        <v>1985, ms</v>
      </c>
      <c r="D7" s="277" t="str">
        <f>VLOOKUP(A7,пр.взв.!B6:F37,4,FALSE)</f>
        <v>MDA</v>
      </c>
      <c r="E7" s="279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90"/>
      <c r="B8" s="284"/>
      <c r="C8" s="285"/>
      <c r="D8" s="285"/>
      <c r="E8" s="16"/>
      <c r="F8" s="20"/>
      <c r="G8" s="278"/>
      <c r="H8" s="12"/>
      <c r="I8" s="12"/>
      <c r="J8" s="40"/>
      <c r="K8" s="40"/>
      <c r="L8" s="40"/>
      <c r="M8" s="13"/>
    </row>
    <row r="9" spans="1:19" ht="12.75" customHeight="1" thickBot="1">
      <c r="A9" s="288">
        <v>5</v>
      </c>
      <c r="B9" s="280" t="str">
        <f>VLOOKUP(A9,пр.взв.!B6:F37,2,FALSE)</f>
        <v>BONDAREV Aleksandr</v>
      </c>
      <c r="C9" s="286" t="str">
        <f>VLOOKUP(A9,пр.взв.!B6:F37,3,FALSE)</f>
        <v>1990, ms</v>
      </c>
      <c r="D9" s="286" t="str">
        <f>VLOOKUP(A9,пр.взв.!B6:F37,4,FALSE)</f>
        <v>RUS</v>
      </c>
      <c r="E9" s="11"/>
      <c r="F9" s="20"/>
      <c r="G9" s="279"/>
      <c r="H9" s="25"/>
      <c r="I9" s="12"/>
      <c r="J9" s="40"/>
      <c r="K9" s="40"/>
      <c r="L9" s="40"/>
      <c r="M9" s="13"/>
    </row>
    <row r="10" spans="1:19" ht="12.75" customHeight="1">
      <c r="A10" s="289"/>
      <c r="B10" s="281"/>
      <c r="C10" s="287"/>
      <c r="D10" s="287"/>
      <c r="E10" s="278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89">
        <v>13</v>
      </c>
      <c r="B11" s="283">
        <f>VLOOKUP(A11,пр.взв.!B6:F37,2,FALSE)</f>
        <v>0</v>
      </c>
      <c r="C11" s="277">
        <f>VLOOKUP(A11,пр.взв.!B6:F37,3,FALSE)</f>
        <v>0</v>
      </c>
      <c r="D11" s="277">
        <f>VLOOKUP(A11,пр.взв.!B6:F37,4,FALSE)</f>
        <v>0</v>
      </c>
      <c r="E11" s="279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90"/>
      <c r="B12" s="284"/>
      <c r="C12" s="285"/>
      <c r="D12" s="285"/>
      <c r="E12" s="16"/>
      <c r="F12" s="292"/>
      <c r="G12" s="292"/>
      <c r="H12" s="24"/>
      <c r="I12" s="278"/>
      <c r="J12" s="12"/>
      <c r="K12" s="12"/>
      <c r="L12" s="12"/>
    </row>
    <row r="13" spans="1:19" ht="12.75" customHeight="1" thickBot="1">
      <c r="A13" s="288">
        <v>3</v>
      </c>
      <c r="B13" s="280" t="str">
        <f>VLOOKUP(A13,пр.взв.!B6:F37,2,FALSE)</f>
        <v>UNGENFUKHT Konstantin</v>
      </c>
      <c r="C13" s="286" t="str">
        <f>VLOOKUP(A13,пр.взв.!B6:F37,3,FALSE)</f>
        <v>1990, ms</v>
      </c>
      <c r="D13" s="286" t="str">
        <f>VLOOKUP(A13,пр.взв.!B6:F37,4,FALSE)</f>
        <v>RUS-M</v>
      </c>
      <c r="E13" s="11"/>
      <c r="F13" s="14"/>
      <c r="G13" s="14"/>
      <c r="H13" s="24"/>
      <c r="I13" s="279"/>
      <c r="J13" s="39"/>
      <c r="K13" s="25"/>
      <c r="L13" s="12"/>
    </row>
    <row r="14" spans="1:19" ht="12.75" customHeight="1">
      <c r="A14" s="289"/>
      <c r="B14" s="281"/>
      <c r="C14" s="287"/>
      <c r="D14" s="287"/>
      <c r="E14" s="278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89">
        <v>11</v>
      </c>
      <c r="B15" s="283" t="str">
        <f>VLOOKUP(A15,пр.взв.!B6:F37,2,FALSE)</f>
        <v>ABDULLOZODA Tillo</v>
      </c>
      <c r="C15" s="277" t="str">
        <f>VLOOKUP(A15,пр.взв.!B6:F37,3,FALSE)</f>
        <v>1990, ms</v>
      </c>
      <c r="D15" s="277" t="str">
        <f>VLOOKUP(A15,пр.взв.!B6:F37,4,FALSE)</f>
        <v>TJK</v>
      </c>
      <c r="E15" s="279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90"/>
      <c r="B16" s="284"/>
      <c r="C16" s="285"/>
      <c r="D16" s="285"/>
      <c r="E16" s="16"/>
      <c r="F16" s="20"/>
      <c r="G16" s="278"/>
      <c r="H16" s="26"/>
      <c r="I16" s="12"/>
      <c r="J16" s="12"/>
      <c r="K16" s="24"/>
      <c r="L16" s="12"/>
      <c r="M16" s="13"/>
    </row>
    <row r="17" spans="1:13" ht="12.75" customHeight="1" thickBot="1">
      <c r="A17" s="288">
        <v>7</v>
      </c>
      <c r="B17" s="280" t="str">
        <f>VLOOKUP(A17,пр.взв.!B6:F37,2,FALSE)</f>
        <v>MUSA UULU Tilek</v>
      </c>
      <c r="C17" s="286" t="str">
        <f>VLOOKUP(A17,пр.взв.!B6:F37,3,FALSE)</f>
        <v>1990, msic</v>
      </c>
      <c r="D17" s="286" t="str">
        <f>VLOOKUP(A17,пр.взв.!B6:F37,4,FALSE)</f>
        <v>KGZ</v>
      </c>
      <c r="E17" s="11"/>
      <c r="F17" s="21"/>
      <c r="G17" s="279"/>
      <c r="H17" s="9"/>
      <c r="I17" s="9"/>
      <c r="J17" s="9"/>
      <c r="K17" s="38"/>
      <c r="L17" s="9"/>
      <c r="M17" s="13"/>
    </row>
    <row r="18" spans="1:13" ht="12.75" customHeight="1">
      <c r="A18" s="289"/>
      <c r="B18" s="281"/>
      <c r="C18" s="287"/>
      <c r="D18" s="287"/>
      <c r="E18" s="278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89">
        <v>15</v>
      </c>
      <c r="B19" s="283">
        <f>VLOOKUP(A19,пр.взв.!B6:F37,2,FALSE)</f>
        <v>0</v>
      </c>
      <c r="C19" s="277">
        <f>VLOOKUP(A19,пр.взв.!B6:F37,3,FALSE)</f>
        <v>0</v>
      </c>
      <c r="D19" s="277">
        <f>VLOOKUP(A19,пр.взв.!B6:F37,4,FALSE)</f>
        <v>0</v>
      </c>
      <c r="E19" s="279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90"/>
      <c r="B20" s="284"/>
      <c r="C20" s="285"/>
      <c r="D20" s="285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7" t="s">
        <v>1</v>
      </c>
      <c r="B21" s="6"/>
      <c r="C21" s="6"/>
      <c r="D21" s="85"/>
      <c r="E21" s="3"/>
      <c r="F21" s="3"/>
      <c r="G21" s="3"/>
      <c r="J21" s="3"/>
      <c r="K21" s="278"/>
      <c r="M21" s="10"/>
    </row>
    <row r="22" spans="1:13" ht="16.5" thickBot="1">
      <c r="A22" s="288">
        <v>2</v>
      </c>
      <c r="B22" s="280" t="str">
        <f>VLOOKUP(A22,пр.взв.!B5:F36,2,FALSE)</f>
        <v>ANISKEVICH Ivan</v>
      </c>
      <c r="C22" s="276" t="str">
        <f>VLOOKUP(A22,пр.взв.!B5:F36,3,FALSE)</f>
        <v>1988, msic</v>
      </c>
      <c r="D22" s="276" t="str">
        <f>VLOOKUP(A22,пр.взв.!B5:F36,4,FALSE)</f>
        <v>BLR</v>
      </c>
      <c r="E22" s="11"/>
      <c r="F22" s="12"/>
      <c r="G22" s="12"/>
      <c r="H22" s="12"/>
      <c r="I22" s="12"/>
      <c r="J22" s="3"/>
      <c r="K22" s="279"/>
    </row>
    <row r="23" spans="1:13">
      <c r="A23" s="289"/>
      <c r="B23" s="281"/>
      <c r="C23" s="277"/>
      <c r="D23" s="277"/>
      <c r="E23" s="278"/>
      <c r="F23" s="14"/>
      <c r="G23" s="14"/>
      <c r="H23" s="12"/>
      <c r="I23" s="12"/>
      <c r="J23" s="3"/>
      <c r="K23" s="30"/>
    </row>
    <row r="24" spans="1:13" ht="13.5" thickBot="1">
      <c r="A24" s="289">
        <v>10</v>
      </c>
      <c r="B24" s="283" t="str">
        <f>VLOOKUP(A24,пр.взв.!B5:F36,2,FALSE)</f>
        <v>YALYSHEV Sergey</v>
      </c>
      <c r="C24" s="277" t="str">
        <f>VLOOKUP(A24,пр.взв.!B5:F36,3,FALSE)</f>
        <v>1982, msic</v>
      </c>
      <c r="D24" s="277" t="str">
        <f>VLOOKUP(A24,пр.взв.!B5:F36,4,FALSE)</f>
        <v>RUS</v>
      </c>
      <c r="E24" s="279"/>
      <c r="F24" s="19"/>
      <c r="G24" s="14"/>
      <c r="H24" s="12"/>
      <c r="I24" s="12"/>
      <c r="J24" s="3"/>
      <c r="K24" s="30"/>
    </row>
    <row r="25" spans="1:13" ht="16.5" thickBot="1">
      <c r="A25" s="290"/>
      <c r="B25" s="284"/>
      <c r="C25" s="285"/>
      <c r="D25" s="285"/>
      <c r="E25" s="16"/>
      <c r="F25" s="20"/>
      <c r="G25" s="278"/>
      <c r="H25" s="12"/>
      <c r="I25" s="12"/>
      <c r="J25" s="3"/>
      <c r="K25" s="30"/>
    </row>
    <row r="26" spans="1:13" ht="16.5" thickBot="1">
      <c r="A26" s="288">
        <v>6</v>
      </c>
      <c r="B26" s="280" t="str">
        <f>VLOOKUP(A26,пр.взв.!B5:F36,2,FALSE)</f>
        <v>SHAYKHY Azamat</v>
      </c>
      <c r="C26" s="286" t="str">
        <f>VLOOKUP(A26,пр.взв.!B5:F36,3,FALSE)</f>
        <v>1988, msic</v>
      </c>
      <c r="D26" s="286" t="str">
        <f>VLOOKUP(A26,пр.взв.!B5:F36,4,FALSE)</f>
        <v>KAZ</v>
      </c>
      <c r="E26" s="11"/>
      <c r="F26" s="20"/>
      <c r="G26" s="279"/>
      <c r="H26" s="25"/>
      <c r="I26" s="12"/>
      <c r="J26" s="3"/>
      <c r="K26" s="30"/>
    </row>
    <row r="27" spans="1:13">
      <c r="A27" s="289"/>
      <c r="B27" s="281"/>
      <c r="C27" s="287"/>
      <c r="D27" s="287"/>
      <c r="E27" s="278"/>
      <c r="F27" s="23"/>
      <c r="G27" s="14"/>
      <c r="H27" s="24"/>
      <c r="I27" s="12"/>
      <c r="J27" s="3"/>
      <c r="K27" s="30"/>
    </row>
    <row r="28" spans="1:13" ht="13.5" thickBot="1">
      <c r="A28" s="289">
        <v>14</v>
      </c>
      <c r="B28" s="283">
        <f>VLOOKUP(A28,пр.взв.!B5:F36,2,FALSE)</f>
        <v>0</v>
      </c>
      <c r="C28" s="277">
        <f>VLOOKUP(A28,пр.взв.!B5:F36,3,FALSE)</f>
        <v>0</v>
      </c>
      <c r="D28" s="277">
        <f>VLOOKUP(A28,пр.взв.!B5:F36,4,FALSE)</f>
        <v>0</v>
      </c>
      <c r="E28" s="279"/>
      <c r="F28" s="14"/>
      <c r="G28" s="14"/>
      <c r="H28" s="24"/>
      <c r="I28" s="27"/>
      <c r="J28" s="3"/>
      <c r="K28" s="30"/>
    </row>
    <row r="29" spans="1:13" ht="16.5" thickBot="1">
      <c r="A29" s="290"/>
      <c r="B29" s="284"/>
      <c r="C29" s="285"/>
      <c r="D29" s="285"/>
      <c r="E29" s="16"/>
      <c r="F29" s="292"/>
      <c r="G29" s="292"/>
      <c r="H29" s="24"/>
      <c r="I29" s="278"/>
      <c r="J29" s="2"/>
      <c r="K29" s="29"/>
    </row>
    <row r="30" spans="1:13" ht="16.5" thickBot="1">
      <c r="A30" s="288">
        <v>4</v>
      </c>
      <c r="B30" s="280" t="str">
        <f>VLOOKUP(A30,пр.взв.!B5:F36,2,FALSE)</f>
        <v>GARAYEV Javidan</v>
      </c>
      <c r="C30" s="286" t="str">
        <f>VLOOKUP(A30,пр.взв.!B5:F36,3,FALSE)</f>
        <v>1988, ms</v>
      </c>
      <c r="D30" s="286" t="str">
        <f>VLOOKUP(A30,пр.взв.!B5:F36,4,FALSE)</f>
        <v>AZE</v>
      </c>
      <c r="E30" s="11"/>
      <c r="F30" s="14"/>
      <c r="G30" s="14"/>
      <c r="H30" s="24"/>
      <c r="I30" s="279"/>
    </row>
    <row r="31" spans="1:13">
      <c r="A31" s="289"/>
      <c r="B31" s="281"/>
      <c r="C31" s="287"/>
      <c r="D31" s="287"/>
      <c r="E31" s="278"/>
      <c r="F31" s="14"/>
      <c r="G31" s="14"/>
      <c r="H31" s="24"/>
      <c r="I31" s="12"/>
    </row>
    <row r="32" spans="1:13" ht="13.5" thickBot="1">
      <c r="A32" s="289">
        <v>12</v>
      </c>
      <c r="B32" s="283">
        <f>VLOOKUP(A32,пр.взв.!B5:F36,2,FALSE)</f>
        <v>0</v>
      </c>
      <c r="C32" s="277">
        <f>VLOOKUP(A32,пр.взв.!B5:F36,3,FALSE)</f>
        <v>0</v>
      </c>
      <c r="D32" s="277">
        <f>VLOOKUP(A32,пр.взв.!B5:F36,4,FALSE)</f>
        <v>0</v>
      </c>
      <c r="E32" s="279"/>
      <c r="F32" s="19"/>
      <c r="G32" s="14"/>
      <c r="H32" s="24"/>
      <c r="I32" s="12"/>
    </row>
    <row r="33" spans="1:13" ht="16.5" thickBot="1">
      <c r="A33" s="290"/>
      <c r="B33" s="284"/>
      <c r="C33" s="285"/>
      <c r="D33" s="285"/>
      <c r="E33" s="16"/>
      <c r="F33" s="20"/>
      <c r="G33" s="278"/>
      <c r="H33" s="26"/>
      <c r="I33" s="12"/>
    </row>
    <row r="34" spans="1:13" ht="16.5" thickBot="1">
      <c r="A34" s="288">
        <v>8</v>
      </c>
      <c r="B34" s="280" t="str">
        <f>VLOOKUP(A34,пр.взв.!B5:F36,2,FALSE)</f>
        <v>SAYDALIZODA Sukhrob</v>
      </c>
      <c r="C34" s="286" t="str">
        <f>VLOOKUP(A34,пр.взв.!B5:F36,3,FALSE)</f>
        <v>1990, ms</v>
      </c>
      <c r="D34" s="286" t="str">
        <f>VLOOKUP(A34,пр.взв.!B5:F36,4,FALSE)</f>
        <v>TJK</v>
      </c>
      <c r="E34" s="11"/>
      <c r="F34" s="21"/>
      <c r="G34" s="279"/>
      <c r="H34" s="9"/>
      <c r="I34" s="9"/>
    </row>
    <row r="35" spans="1:13" ht="15.75">
      <c r="A35" s="289"/>
      <c r="B35" s="281"/>
      <c r="C35" s="287"/>
      <c r="D35" s="287"/>
      <c r="E35" s="278"/>
      <c r="F35" s="22"/>
      <c r="G35" s="16"/>
      <c r="H35" s="17"/>
      <c r="I35" s="17"/>
    </row>
    <row r="36" spans="1:13" ht="16.5" thickBot="1">
      <c r="A36" s="289">
        <v>16</v>
      </c>
      <c r="B36" s="283">
        <f>VLOOKUP(A36,пр.взв.!B7:F38,2,FALSE)</f>
        <v>0</v>
      </c>
      <c r="C36" s="277">
        <f>VLOOKUP(A36,пр.взв.!B1:F40,3,FALSE)</f>
        <v>0</v>
      </c>
      <c r="D36" s="277">
        <f>VLOOKUP(A36,пр.взв.!B1:F40,4,FALSE)</f>
        <v>0</v>
      </c>
      <c r="E36" s="279"/>
      <c r="F36" s="16"/>
      <c r="G36" s="16"/>
      <c r="H36" s="17"/>
      <c r="I36" s="17"/>
    </row>
    <row r="37" spans="1:13" ht="16.5" thickBot="1">
      <c r="A37" s="290"/>
      <c r="B37" s="284"/>
      <c r="C37" s="285"/>
      <c r="D37" s="285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84"/>
      <c r="C40" s="33"/>
      <c r="D40" s="291"/>
      <c r="E40" s="33"/>
      <c r="F40" s="33"/>
      <c r="G40" s="33"/>
      <c r="H40" s="33"/>
      <c r="I40" s="33"/>
    </row>
    <row r="41" spans="1:13" ht="12" customHeight="1">
      <c r="B41" s="31"/>
      <c r="C41" s="31"/>
      <c r="D41" s="291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4"/>
      <c r="G42" s="106"/>
      <c r="H42" s="33"/>
      <c r="I42" s="33"/>
      <c r="J42" s="33"/>
      <c r="K42" s="33"/>
    </row>
    <row r="43" spans="1:13" ht="12" customHeight="1">
      <c r="B43" s="31"/>
      <c r="C43" s="31"/>
      <c r="E43" s="3"/>
      <c r="F43" s="31"/>
      <c r="G43" s="106"/>
      <c r="H43" s="31"/>
      <c r="I43" s="33"/>
      <c r="J43" s="33"/>
      <c r="K43" s="31"/>
    </row>
    <row r="44" spans="1:13" ht="12" customHeight="1">
      <c r="B44" s="84"/>
      <c r="C44" s="31"/>
      <c r="E44" s="3"/>
      <c r="F44" s="31"/>
      <c r="G44" s="107"/>
      <c r="H44" s="35"/>
      <c r="I44" s="35"/>
      <c r="J44" s="35"/>
      <c r="K44" s="31"/>
    </row>
    <row r="45" spans="1:13" ht="12" customHeight="1" thickBot="1">
      <c r="B45" s="31"/>
      <c r="C45" s="31"/>
      <c r="E45" s="3"/>
      <c r="F45" s="31"/>
      <c r="G45" s="106"/>
      <c r="H45" s="31"/>
      <c r="I45" s="31"/>
      <c r="J45" s="36"/>
      <c r="K45" s="31"/>
    </row>
    <row r="46" spans="1:13" ht="12" customHeight="1">
      <c r="B46" s="31"/>
      <c r="C46" s="31"/>
      <c r="E46" s="3"/>
      <c r="F46" s="31"/>
      <c r="G46" s="106"/>
      <c r="H46" s="31"/>
      <c r="I46" s="31"/>
      <c r="J46" s="36"/>
      <c r="K46" s="18"/>
      <c r="L46" s="3"/>
    </row>
    <row r="47" spans="1:13" ht="12" customHeight="1" thickBot="1">
      <c r="B47" s="31"/>
      <c r="C47" s="31"/>
      <c r="E47" s="2"/>
      <c r="F47" s="35"/>
      <c r="G47" s="106"/>
      <c r="H47" s="33"/>
      <c r="I47" s="31"/>
      <c r="J47" s="36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1"/>
      <c r="J48" s="36"/>
      <c r="K48" s="31"/>
      <c r="L48" s="3"/>
      <c r="M48" s="3"/>
    </row>
    <row r="49" spans="2:13" ht="12" customHeight="1">
      <c r="B49" s="84"/>
      <c r="C49" s="31"/>
      <c r="D49" s="291"/>
      <c r="E49" s="3"/>
      <c r="F49" s="31"/>
      <c r="G49" s="31"/>
      <c r="H49" s="31"/>
      <c r="I49" s="31"/>
      <c r="J49" s="31"/>
      <c r="K49" s="3"/>
      <c r="L49" s="3"/>
      <c r="M49" s="3"/>
    </row>
    <row r="50" spans="2:13" ht="15.75" customHeight="1">
      <c r="B50" s="31"/>
      <c r="C50" s="31"/>
      <c r="D50" s="291"/>
      <c r="E50" s="3"/>
      <c r="F50" s="31"/>
      <c r="G50" s="31"/>
      <c r="H50" s="31"/>
      <c r="I50" s="31"/>
      <c r="J50" s="31"/>
      <c r="K50" s="31"/>
      <c r="L50" s="11"/>
      <c r="M50" s="3"/>
    </row>
    <row r="51" spans="2:13" ht="15.75" customHeight="1">
      <c r="B51" s="31"/>
      <c r="C51" s="31"/>
      <c r="D51" s="3"/>
      <c r="E51" s="3"/>
      <c r="F51" s="31"/>
      <c r="G51" s="31"/>
      <c r="H51" s="31"/>
      <c r="I51" s="31"/>
      <c r="J51" s="31"/>
      <c r="K51" s="31"/>
      <c r="L51" s="16"/>
      <c r="M51" s="3"/>
    </row>
    <row r="52" spans="2:13" ht="12" customHeight="1">
      <c r="B52" s="31"/>
      <c r="C52" s="31"/>
      <c r="D52" s="3"/>
      <c r="E52" s="3"/>
      <c r="F52" s="31"/>
      <c r="G52" s="31"/>
      <c r="H52" s="31"/>
      <c r="I52" s="31"/>
      <c r="J52" s="31"/>
      <c r="K52" s="31"/>
      <c r="L52" s="3"/>
      <c r="M52" s="3"/>
    </row>
    <row r="53" spans="2:13" ht="12" customHeight="1">
      <c r="B53" s="84"/>
      <c r="C53" s="31"/>
      <c r="D53" s="31"/>
      <c r="E53" s="3"/>
      <c r="F53" s="31"/>
      <c r="G53" s="31"/>
      <c r="H53" s="31"/>
      <c r="I53" s="31"/>
      <c r="J53" s="31"/>
      <c r="K53" s="31"/>
      <c r="L53" s="3"/>
      <c r="M53" s="3"/>
    </row>
    <row r="54" spans="2:13" ht="12" customHeight="1">
      <c r="B54" s="31"/>
      <c r="C54" s="31"/>
      <c r="D54" s="3"/>
      <c r="E54" s="3"/>
      <c r="F54" s="31"/>
      <c r="G54" s="31"/>
      <c r="H54" s="31"/>
      <c r="I54" s="31"/>
      <c r="J54" s="31"/>
      <c r="K54" s="31"/>
      <c r="L54" s="3"/>
      <c r="M54" s="3"/>
    </row>
    <row r="55" spans="2:13" ht="12" customHeight="1">
      <c r="B55" s="31"/>
      <c r="C55" s="31"/>
      <c r="D55" s="3"/>
      <c r="E55" s="3"/>
      <c r="F55" s="31"/>
      <c r="G55" s="31"/>
      <c r="H55" s="31"/>
      <c r="I55" s="31"/>
      <c r="J55" s="31"/>
      <c r="K55" s="11"/>
      <c r="L55" s="3"/>
      <c r="M55" s="3"/>
    </row>
    <row r="56" spans="2:13" ht="12" customHeight="1">
      <c r="B56" s="31"/>
      <c r="C56" s="31"/>
      <c r="D56" s="3"/>
      <c r="E56" s="3"/>
      <c r="F56" s="31"/>
      <c r="G56" s="31"/>
      <c r="H56" s="31"/>
      <c r="I56" s="31"/>
      <c r="J56" s="31"/>
      <c r="K56" s="16"/>
      <c r="L56" s="3"/>
      <c r="M56" s="3"/>
    </row>
    <row r="57" spans="2:13" ht="15.75">
      <c r="B57" s="31"/>
      <c r="C57" s="31"/>
      <c r="D57" s="3"/>
      <c r="E57" s="3"/>
      <c r="F57" s="31"/>
      <c r="G57" s="31"/>
      <c r="H57" s="31"/>
      <c r="I57" s="31"/>
      <c r="J57" s="31"/>
      <c r="K57" s="11"/>
      <c r="L57" s="3"/>
    </row>
    <row r="58" spans="2:13" ht="15.75">
      <c r="D58" s="3"/>
      <c r="E58" s="3"/>
      <c r="F58" s="3"/>
      <c r="G58" s="3"/>
      <c r="H58" s="3"/>
      <c r="I58" s="16"/>
      <c r="J58" s="3"/>
      <c r="K58" s="3"/>
      <c r="L58" s="3"/>
    </row>
    <row r="59" spans="2:13">
      <c r="G59" s="3"/>
      <c r="H59" s="3"/>
      <c r="I59" s="31"/>
      <c r="J59" s="3"/>
      <c r="L59" s="3"/>
    </row>
  </sheetData>
  <mergeCells count="87">
    <mergeCell ref="I12:I13"/>
    <mergeCell ref="F12:G12"/>
    <mergeCell ref="G16:G17"/>
    <mergeCell ref="E14:E15"/>
    <mergeCell ref="E18:E19"/>
    <mergeCell ref="K21:K22"/>
    <mergeCell ref="D40:D41"/>
    <mergeCell ref="D49:D50"/>
    <mergeCell ref="B36:B37"/>
    <mergeCell ref="C36:C37"/>
    <mergeCell ref="D36:D37"/>
    <mergeCell ref="G25:G26"/>
    <mergeCell ref="E27:E28"/>
    <mergeCell ref="I29:I30"/>
    <mergeCell ref="E31:E32"/>
    <mergeCell ref="G33:G34"/>
    <mergeCell ref="F29:G29"/>
    <mergeCell ref="E10:E11"/>
    <mergeCell ref="E23:E24"/>
    <mergeCell ref="E35:E36"/>
    <mergeCell ref="D30:D31"/>
    <mergeCell ref="B22:B23"/>
    <mergeCell ref="D28:D29"/>
    <mergeCell ref="D26:D27"/>
    <mergeCell ref="D22:D23"/>
    <mergeCell ref="D24:D25"/>
    <mergeCell ref="D34:D35"/>
    <mergeCell ref="D32:D33"/>
    <mergeCell ref="D17:D18"/>
    <mergeCell ref="B13:B14"/>
    <mergeCell ref="C13:C14"/>
    <mergeCell ref="D15:D16"/>
    <mergeCell ref="D11:D12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B24:B25"/>
    <mergeCell ref="C24:C25"/>
    <mergeCell ref="A22:A23"/>
    <mergeCell ref="A24:A25"/>
    <mergeCell ref="C22:C23"/>
    <mergeCell ref="B9:B10"/>
    <mergeCell ref="C9:C10"/>
    <mergeCell ref="A11:A12"/>
    <mergeCell ref="B11:B12"/>
    <mergeCell ref="C11:C12"/>
    <mergeCell ref="D19:D20"/>
    <mergeCell ref="A17:A18"/>
    <mergeCell ref="B17:B18"/>
    <mergeCell ref="C17:C18"/>
    <mergeCell ref="D13:D14"/>
    <mergeCell ref="A15:A16"/>
    <mergeCell ref="B15:B16"/>
    <mergeCell ref="C15:C16"/>
    <mergeCell ref="A13:A14"/>
    <mergeCell ref="A19:A20"/>
    <mergeCell ref="B19:B20"/>
    <mergeCell ref="C19:C20"/>
    <mergeCell ref="A1:K1"/>
    <mergeCell ref="A2:K2"/>
    <mergeCell ref="A3:K3"/>
    <mergeCell ref="C5:C6"/>
    <mergeCell ref="D5:D6"/>
    <mergeCell ref="E6:E7"/>
    <mergeCell ref="B5:B6"/>
    <mergeCell ref="A4:B4"/>
    <mergeCell ref="B7:B8"/>
    <mergeCell ref="C7:C8"/>
    <mergeCell ref="G8:G9"/>
    <mergeCell ref="D9:D10"/>
    <mergeCell ref="D7:D8"/>
    <mergeCell ref="A9:A10"/>
    <mergeCell ref="A7:A8"/>
    <mergeCell ref="A5:A6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5" zoomScaleNormal="100" workbookViewId="0">
      <selection sqref="A1:H40"/>
    </sheetView>
  </sheetViews>
  <sheetFormatPr defaultRowHeight="12.75"/>
  <sheetData>
    <row r="1" spans="1:10" ht="30.75" customHeight="1" thickBot="1">
      <c r="A1" s="293" t="str">
        <f>[1]реквизиты!$A$2</f>
        <v>World Cup Stage - XI International Sambo Tournament for General Aslambeck Askakhanov prizes</v>
      </c>
      <c r="B1" s="294"/>
      <c r="C1" s="294"/>
      <c r="D1" s="294"/>
      <c r="E1" s="294"/>
      <c r="F1" s="294"/>
      <c r="G1" s="294"/>
      <c r="H1" s="295"/>
    </row>
    <row r="2" spans="1:10">
      <c r="A2" s="296" t="str">
        <f>[1]реквизиты!$A$3</f>
        <v>September 30 - October 02, 2012      Moscow /Russia/</v>
      </c>
      <c r="B2" s="296"/>
      <c r="C2" s="296"/>
      <c r="D2" s="296"/>
      <c r="E2" s="296"/>
      <c r="F2" s="296"/>
      <c r="G2" s="296"/>
      <c r="H2" s="296"/>
    </row>
    <row r="3" spans="1:10" ht="18">
      <c r="A3" s="297" t="s">
        <v>36</v>
      </c>
      <c r="B3" s="297"/>
      <c r="C3" s="297"/>
      <c r="D3" s="297"/>
      <c r="E3" s="297"/>
      <c r="F3" s="297"/>
      <c r="G3" s="297"/>
      <c r="H3" s="297"/>
    </row>
    <row r="4" spans="1:10" ht="34.5" customHeight="1">
      <c r="A4" s="120"/>
      <c r="B4" s="120"/>
      <c r="C4" s="307" t="str">
        <f>пр.взв.!C4</f>
        <v>M</v>
      </c>
      <c r="D4" s="307"/>
      <c r="E4" s="307" t="str">
        <f>пр.взв.!D4</f>
        <v>62 kg</v>
      </c>
      <c r="F4" s="307"/>
      <c r="G4" s="120"/>
      <c r="H4" s="120"/>
    </row>
    <row r="5" spans="1:10" ht="18.75" thickBot="1">
      <c r="A5" s="86"/>
      <c r="B5" s="86"/>
      <c r="C5" s="86"/>
      <c r="D5" s="86"/>
      <c r="E5" s="86"/>
      <c r="F5" s="86"/>
      <c r="G5" s="86"/>
      <c r="H5" s="86"/>
    </row>
    <row r="6" spans="1:10" ht="18" customHeight="1">
      <c r="A6" s="298" t="s">
        <v>31</v>
      </c>
      <c r="B6" s="308" t="str">
        <f>VLOOKUP(J6,пр.взв.!B7:F38,2,FALSE)</f>
        <v>BONDAREV Aleksandr</v>
      </c>
      <c r="C6" s="308"/>
      <c r="D6" s="308"/>
      <c r="E6" s="308"/>
      <c r="F6" s="308"/>
      <c r="G6" s="308"/>
      <c r="H6" s="301" t="str">
        <f>VLOOKUP(J6,пр.взв.!B7:E38,3,FALSE)</f>
        <v>1990, ms</v>
      </c>
      <c r="I6" s="86"/>
      <c r="J6" s="87">
        <v>5</v>
      </c>
    </row>
    <row r="7" spans="1:10" ht="18" customHeight="1">
      <c r="A7" s="299"/>
      <c r="B7" s="309" t="e">
        <f>VLOOKUP(J7,пр.взв.!B8:F39,2,FALSE)</f>
        <v>#N/A</v>
      </c>
      <c r="C7" s="309"/>
      <c r="D7" s="309"/>
      <c r="E7" s="309"/>
      <c r="F7" s="309"/>
      <c r="G7" s="309"/>
      <c r="H7" s="302"/>
      <c r="I7" s="86"/>
      <c r="J7" s="87"/>
    </row>
    <row r="8" spans="1:10" ht="18">
      <c r="A8" s="299"/>
      <c r="B8" s="303" t="str">
        <f>VLOOKUP(J6,пр.взв.!B7:E38,4,FALSE)</f>
        <v>RUS</v>
      </c>
      <c r="C8" s="303"/>
      <c r="D8" s="303"/>
      <c r="E8" s="303"/>
      <c r="F8" s="303"/>
      <c r="G8" s="303"/>
      <c r="H8" s="304"/>
      <c r="I8" s="86"/>
      <c r="J8" s="87"/>
    </row>
    <row r="9" spans="1:10" ht="18.75" thickBot="1">
      <c r="A9" s="300"/>
      <c r="B9" s="305" t="e">
        <f>VLOOKUP("пр.взв.!",пр.взв.!B8:F39,4,FALSE)</f>
        <v>#N/A</v>
      </c>
      <c r="C9" s="305"/>
      <c r="D9" s="305"/>
      <c r="E9" s="305"/>
      <c r="F9" s="305"/>
      <c r="G9" s="305"/>
      <c r="H9" s="306"/>
      <c r="I9" s="86"/>
      <c r="J9" s="87"/>
    </row>
    <row r="10" spans="1:10" ht="18.75" thickBot="1">
      <c r="A10" s="86"/>
      <c r="B10" s="95"/>
      <c r="C10" s="95"/>
      <c r="D10" s="95"/>
      <c r="E10" s="95"/>
      <c r="F10" s="95"/>
      <c r="G10" s="95"/>
      <c r="H10" s="95"/>
      <c r="I10" s="86"/>
      <c r="J10" s="87"/>
    </row>
    <row r="11" spans="1:10" ht="18" customHeight="1">
      <c r="A11" s="319" t="s">
        <v>32</v>
      </c>
      <c r="B11" s="308" t="str">
        <f>VLOOKUP(J11,пр.взв.!B2:F43,2,FALSE)</f>
        <v>SAYDALIZODA Sukhrob</v>
      </c>
      <c r="C11" s="308"/>
      <c r="D11" s="308"/>
      <c r="E11" s="308"/>
      <c r="F11" s="308"/>
      <c r="G11" s="308"/>
      <c r="H11" s="301" t="str">
        <f>VLOOKUP(J11,пр.взв.!B1:E43,3,FALSE)</f>
        <v>1990, ms</v>
      </c>
      <c r="I11" s="86"/>
      <c r="J11" s="87">
        <v>8</v>
      </c>
    </row>
    <row r="12" spans="1:10" ht="18" customHeight="1">
      <c r="A12" s="320"/>
      <c r="B12" s="309" t="e">
        <f>VLOOKUP(J12,пр.взв.!B3:F44,2,FALSE)</f>
        <v>#N/A</v>
      </c>
      <c r="C12" s="309"/>
      <c r="D12" s="309"/>
      <c r="E12" s="309"/>
      <c r="F12" s="309"/>
      <c r="G12" s="309"/>
      <c r="H12" s="302"/>
      <c r="I12" s="86"/>
      <c r="J12" s="87"/>
    </row>
    <row r="13" spans="1:10" ht="18">
      <c r="A13" s="320"/>
      <c r="B13" s="303" t="str">
        <f>VLOOKUP(J11,пр.взв.!B7:E38,4,FALSE)</f>
        <v>TJK</v>
      </c>
      <c r="C13" s="303"/>
      <c r="D13" s="303"/>
      <c r="E13" s="303"/>
      <c r="F13" s="303"/>
      <c r="G13" s="303"/>
      <c r="H13" s="304"/>
      <c r="I13" s="86"/>
      <c r="J13" s="87"/>
    </row>
    <row r="14" spans="1:10" ht="18.75" thickBot="1">
      <c r="A14" s="321"/>
      <c r="B14" s="305" t="e">
        <f>VLOOKUP("пр.взв.!",пр.взв.!B3:F44,4,FALSE)</f>
        <v>#N/A</v>
      </c>
      <c r="C14" s="305"/>
      <c r="D14" s="305"/>
      <c r="E14" s="305"/>
      <c r="F14" s="305"/>
      <c r="G14" s="305"/>
      <c r="H14" s="306"/>
      <c r="I14" s="86"/>
      <c r="J14" s="87"/>
    </row>
    <row r="15" spans="1:10" ht="18.75" thickBot="1">
      <c r="A15" s="86"/>
      <c r="B15" s="95"/>
      <c r="C15" s="95"/>
      <c r="D15" s="95"/>
      <c r="E15" s="95"/>
      <c r="F15" s="95"/>
      <c r="G15" s="95"/>
      <c r="H15" s="95"/>
      <c r="I15" s="86"/>
      <c r="J15" s="87"/>
    </row>
    <row r="16" spans="1:10" ht="18" customHeight="1">
      <c r="A16" s="316" t="s">
        <v>33</v>
      </c>
      <c r="B16" s="308" t="str">
        <f>VLOOKUP(J16,пр.взв.!B1:F48,2,FALSE)</f>
        <v>YALYSHEV Sergey</v>
      </c>
      <c r="C16" s="308"/>
      <c r="D16" s="308"/>
      <c r="E16" s="308"/>
      <c r="F16" s="308"/>
      <c r="G16" s="308"/>
      <c r="H16" s="301" t="str">
        <f>VLOOKUP(J16,пр.взв.!B1:E48,3,FALSE)</f>
        <v>1982, msic</v>
      </c>
      <c r="I16" s="86"/>
      <c r="J16" s="87">
        <v>10</v>
      </c>
    </row>
    <row r="17" spans="1:10" ht="18" customHeight="1">
      <c r="A17" s="317"/>
      <c r="B17" s="309" t="e">
        <f>VLOOKUP(J17,пр.взв.!B1:F49,2,FALSE)</f>
        <v>#N/A</v>
      </c>
      <c r="C17" s="309"/>
      <c r="D17" s="309"/>
      <c r="E17" s="309"/>
      <c r="F17" s="309"/>
      <c r="G17" s="309"/>
      <c r="H17" s="302"/>
      <c r="I17" s="86"/>
      <c r="J17" s="87"/>
    </row>
    <row r="18" spans="1:10" ht="18">
      <c r="A18" s="317"/>
      <c r="B18" s="303" t="str">
        <f>VLOOKUP(J16,пр.взв.!B7:E38,4,FALSE)</f>
        <v>RUS</v>
      </c>
      <c r="C18" s="303"/>
      <c r="D18" s="303"/>
      <c r="E18" s="303"/>
      <c r="F18" s="303"/>
      <c r="G18" s="303"/>
      <c r="H18" s="304"/>
      <c r="I18" s="86"/>
      <c r="J18" s="87"/>
    </row>
    <row r="19" spans="1:10" ht="18.75" thickBot="1">
      <c r="A19" s="318"/>
      <c r="B19" s="305" t="e">
        <f>VLOOKUP("пр.взв.!",пр.взв.!B1:F49,4,FALSE)</f>
        <v>#N/A</v>
      </c>
      <c r="C19" s="305"/>
      <c r="D19" s="305"/>
      <c r="E19" s="305"/>
      <c r="F19" s="305"/>
      <c r="G19" s="305"/>
      <c r="H19" s="306"/>
      <c r="I19" s="86"/>
      <c r="J19" s="87"/>
    </row>
    <row r="20" spans="1:10" ht="18.75" hidden="1" thickBot="1">
      <c r="A20" s="86"/>
      <c r="B20" s="95"/>
      <c r="C20" s="95"/>
      <c r="D20" s="95"/>
      <c r="E20" s="95"/>
      <c r="F20" s="95"/>
      <c r="G20" s="95"/>
      <c r="H20" s="95"/>
      <c r="I20" s="86"/>
      <c r="J20" s="87"/>
    </row>
    <row r="21" spans="1:10" ht="18" hidden="1" customHeight="1">
      <c r="A21" s="316" t="s">
        <v>33</v>
      </c>
      <c r="B21" s="308" t="e">
        <f>VLOOKUP(J21,пр.взв.!B2:F53,2,FALSE)</f>
        <v>#N/A</v>
      </c>
      <c r="C21" s="308"/>
      <c r="D21" s="308"/>
      <c r="E21" s="308"/>
      <c r="F21" s="308"/>
      <c r="G21" s="308"/>
      <c r="H21" s="301" t="e">
        <f>VLOOKUP(J21,пр.взв.!B2:E53,3,FALSE)</f>
        <v>#N/A</v>
      </c>
      <c r="I21" s="86"/>
      <c r="J21" s="87">
        <v>0</v>
      </c>
    </row>
    <row r="22" spans="1:10" ht="18" hidden="1" customHeight="1">
      <c r="A22" s="317"/>
      <c r="B22" s="309" t="e">
        <f>VLOOKUP(J22,пр.взв.!B3:F54,2,FALSE)</f>
        <v>#N/A</v>
      </c>
      <c r="C22" s="309"/>
      <c r="D22" s="309"/>
      <c r="E22" s="309"/>
      <c r="F22" s="309"/>
      <c r="G22" s="309"/>
      <c r="H22" s="302"/>
      <c r="I22" s="86"/>
      <c r="J22" s="87"/>
    </row>
    <row r="23" spans="1:10" ht="18" hidden="1">
      <c r="A23" s="317"/>
      <c r="B23" s="303" t="e">
        <f>VLOOKUP(J21,пр.взв.!B7:E38,4,FALSE)</f>
        <v>#N/A</v>
      </c>
      <c r="C23" s="303"/>
      <c r="D23" s="303"/>
      <c r="E23" s="303"/>
      <c r="F23" s="303"/>
      <c r="G23" s="303"/>
      <c r="H23" s="304"/>
      <c r="I23" s="86"/>
    </row>
    <row r="24" spans="1:10" ht="18.75" hidden="1" thickBot="1">
      <c r="A24" s="318"/>
      <c r="B24" s="305" t="e">
        <f>VLOOKUP("пр.взв.!",пр.взв.!B3:F54,4,FALSE)</f>
        <v>#N/A</v>
      </c>
      <c r="C24" s="305"/>
      <c r="D24" s="305"/>
      <c r="E24" s="305"/>
      <c r="F24" s="305"/>
      <c r="G24" s="305"/>
      <c r="H24" s="306"/>
      <c r="I24" s="86"/>
    </row>
    <row r="25" spans="1:10" ht="18">
      <c r="A25" s="86"/>
      <c r="B25" s="86"/>
      <c r="C25" s="86"/>
      <c r="D25" s="86"/>
      <c r="E25" s="86"/>
      <c r="F25" s="86"/>
      <c r="G25" s="86"/>
      <c r="H25" s="86"/>
    </row>
    <row r="26" spans="1:10" ht="18">
      <c r="A26" s="86" t="s">
        <v>37</v>
      </c>
      <c r="B26" s="86"/>
      <c r="C26" s="86"/>
      <c r="D26" s="86"/>
      <c r="E26" s="86"/>
      <c r="F26" s="86"/>
      <c r="G26" s="86"/>
      <c r="H26" s="86"/>
    </row>
    <row r="27" spans="1:10" ht="13.5" thickBot="1"/>
    <row r="28" spans="1:10" ht="12.75" customHeight="1">
      <c r="A28" s="310"/>
      <c r="B28" s="311"/>
      <c r="C28" s="311"/>
      <c r="D28" s="311"/>
      <c r="E28" s="311"/>
      <c r="F28" s="311"/>
      <c r="G28" s="311"/>
      <c r="H28" s="312"/>
    </row>
    <row r="29" spans="1:10" ht="13.5" customHeight="1" thickBot="1">
      <c r="A29" s="313"/>
      <c r="B29" s="314"/>
      <c r="C29" s="314"/>
      <c r="D29" s="314"/>
      <c r="E29" s="314"/>
      <c r="F29" s="314"/>
      <c r="G29" s="314"/>
      <c r="H29" s="315"/>
    </row>
    <row r="32" spans="1:10" ht="18">
      <c r="A32" s="86" t="s">
        <v>38</v>
      </c>
      <c r="B32" s="86"/>
      <c r="C32" s="86"/>
      <c r="D32" s="86"/>
      <c r="E32" s="86"/>
      <c r="F32" s="86"/>
      <c r="G32" s="86"/>
      <c r="H32" s="86"/>
    </row>
    <row r="33" spans="1:8" ht="18">
      <c r="A33" s="86"/>
      <c r="B33" s="86"/>
      <c r="C33" s="86"/>
      <c r="D33" s="86"/>
      <c r="E33" s="86"/>
      <c r="F33" s="86"/>
      <c r="G33" s="86"/>
      <c r="H33" s="86"/>
    </row>
    <row r="34" spans="1:8" ht="18">
      <c r="A34" s="86"/>
      <c r="B34" s="86"/>
      <c r="C34" s="86"/>
      <c r="D34" s="86"/>
      <c r="E34" s="86"/>
      <c r="F34" s="86"/>
      <c r="G34" s="86"/>
      <c r="H34" s="86"/>
    </row>
    <row r="35" spans="1:8" ht="18">
      <c r="A35" s="88"/>
      <c r="B35" s="88"/>
      <c r="C35" s="88"/>
      <c r="D35" s="88"/>
      <c r="E35" s="88"/>
      <c r="F35" s="88"/>
      <c r="G35" s="88"/>
      <c r="H35" s="88"/>
    </row>
    <row r="36" spans="1:8" ht="18">
      <c r="A36" s="89"/>
      <c r="B36" s="89"/>
      <c r="C36" s="89"/>
      <c r="D36" s="89"/>
      <c r="E36" s="89"/>
      <c r="F36" s="89"/>
      <c r="G36" s="89"/>
      <c r="H36" s="89"/>
    </row>
    <row r="37" spans="1:8" ht="18">
      <c r="A37" s="88"/>
      <c r="B37" s="88"/>
      <c r="C37" s="88"/>
      <c r="D37" s="88"/>
      <c r="E37" s="88"/>
      <c r="F37" s="88"/>
      <c r="G37" s="88"/>
      <c r="H37" s="88"/>
    </row>
    <row r="38" spans="1:8" ht="18">
      <c r="A38" s="90"/>
      <c r="B38" s="90"/>
      <c r="C38" s="90"/>
      <c r="D38" s="90"/>
      <c r="E38" s="90"/>
      <c r="F38" s="90"/>
      <c r="G38" s="90"/>
      <c r="H38" s="90"/>
    </row>
    <row r="39" spans="1:8" ht="18">
      <c r="A39" s="88"/>
      <c r="B39" s="88"/>
      <c r="C39" s="88"/>
      <c r="D39" s="88"/>
      <c r="E39" s="88"/>
      <c r="F39" s="88"/>
      <c r="G39" s="88"/>
      <c r="H39" s="88"/>
    </row>
    <row r="40" spans="1:8" ht="18">
      <c r="A40" s="90"/>
      <c r="B40" s="90"/>
      <c r="C40" s="90"/>
      <c r="D40" s="90"/>
      <c r="E40" s="90"/>
      <c r="F40" s="90"/>
      <c r="G40" s="90"/>
      <c r="H40" s="90"/>
    </row>
  </sheetData>
  <mergeCells count="22">
    <mergeCell ref="B11:G12"/>
    <mergeCell ref="B21:G22"/>
    <mergeCell ref="B23:H24"/>
    <mergeCell ref="A11:A14"/>
    <mergeCell ref="H11:H12"/>
    <mergeCell ref="B13:H14"/>
    <mergeCell ref="B16:G17"/>
    <mergeCell ref="A28:H29"/>
    <mergeCell ref="A21:A24"/>
    <mergeCell ref="H21:H22"/>
    <mergeCell ref="H16:H17"/>
    <mergeCell ref="B18:H19"/>
    <mergeCell ref="A16:A19"/>
    <mergeCell ref="A1:H1"/>
    <mergeCell ref="A2:H2"/>
    <mergeCell ref="A3:H3"/>
    <mergeCell ref="A6:A9"/>
    <mergeCell ref="H6:H7"/>
    <mergeCell ref="B8:H9"/>
    <mergeCell ref="C4:D4"/>
    <mergeCell ref="E4:F4"/>
    <mergeCell ref="B6:G7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128"/>
  <sheetViews>
    <sheetView tabSelected="1" topLeftCell="A37" zoomScaleNormal="100" workbookViewId="0">
      <selection activeCell="Q51" sqref="Q51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28.140625" customWidth="1"/>
    <col min="5" max="5" width="9.7109375" customWidth="1"/>
    <col min="6" max="6" width="7.57031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7.710937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59.25" customHeight="1">
      <c r="A1" s="405" t="str">
        <f>[2]пр.взв.!A2</f>
        <v>Stage of a cup of the world - XI international tournament on SAMBO /M/ on prizes of general A.A.Aslakhanov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</row>
    <row r="2" spans="1:22" ht="28.5" customHeight="1">
      <c r="A2" s="382" t="str">
        <f>[2]пр.взв.!A3</f>
        <v>September 30 - October 02, 2012      Moscow /Russia/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42"/>
      <c r="R2" s="42"/>
      <c r="S2" s="42"/>
      <c r="T2" s="42"/>
      <c r="U2" s="8"/>
    </row>
    <row r="3" spans="1:22" ht="3" customHeight="1" thickBot="1">
      <c r="C3" s="3"/>
      <c r="D3" s="51"/>
      <c r="L3" s="79"/>
      <c r="M3" s="112"/>
      <c r="N3" s="112"/>
      <c r="O3" s="112"/>
      <c r="P3" s="112"/>
      <c r="Q3" s="72"/>
      <c r="R3" s="72"/>
      <c r="S3" s="62"/>
      <c r="V3" s="93"/>
    </row>
    <row r="4" spans="1:22" ht="28.5" customHeight="1" thickBot="1">
      <c r="A4" s="406" t="str">
        <f>пр.взв.!C4</f>
        <v>M</v>
      </c>
      <c r="B4" s="407"/>
      <c r="C4" s="408"/>
      <c r="D4" s="115" t="str">
        <f>пр.взв.!D4</f>
        <v>62 kg</v>
      </c>
      <c r="E4" s="409" t="s">
        <v>77</v>
      </c>
      <c r="F4" s="410"/>
      <c r="G4" s="72"/>
      <c r="H4" s="72"/>
      <c r="I4" s="72"/>
      <c r="J4" s="72"/>
      <c r="K4" s="72"/>
      <c r="L4" s="72"/>
    </row>
    <row r="5" spans="1:22" ht="12.75" customHeight="1" thickBot="1">
      <c r="C5" s="114"/>
    </row>
    <row r="6" spans="1:22" ht="12.75" customHeight="1" thickBot="1">
      <c r="A6" s="383" t="s">
        <v>39</v>
      </c>
      <c r="C6" s="352">
        <v>1</v>
      </c>
      <c r="D6" s="370" t="str">
        <f>VLOOKUP(C6,пр.взв.!B7:F38,2,FALSE)</f>
        <v>BAYBATYROV Erbolat</v>
      </c>
      <c r="E6" s="358" t="str">
        <f>VLOOKUP(C6,пр.взв.!B7:F38,3,FALSE)</f>
        <v>1986, dvms</v>
      </c>
      <c r="F6" s="364" t="str">
        <f>VLOOKUP(C6,пр.взв.!B7:F38,4,FALSE)</f>
        <v>KAZ</v>
      </c>
      <c r="G6" s="94"/>
      <c r="H6" s="48"/>
      <c r="I6" s="48"/>
      <c r="J6" s="48"/>
      <c r="K6" s="48"/>
      <c r="L6" s="12"/>
      <c r="M6" s="348">
        <v>1</v>
      </c>
      <c r="N6" s="395">
        <v>5</v>
      </c>
      <c r="O6" s="396" t="str">
        <f>VLOOKUP(N6,пр.взв.!B7:E38,2,FALSE)</f>
        <v>BONDAREV Aleksandr</v>
      </c>
      <c r="P6" s="393" t="str">
        <f>VLOOKUP(N6,пр.взв.!B7:F38,4,FALSE)</f>
        <v>RUS</v>
      </c>
    </row>
    <row r="7" spans="1:22" ht="12.75" customHeight="1">
      <c r="A7" s="384"/>
      <c r="C7" s="353"/>
      <c r="D7" s="371">
        <f>пр.взв.!C8</f>
        <v>0</v>
      </c>
      <c r="E7" s="359"/>
      <c r="F7" s="365">
        <f>пр.взв.!E8</f>
        <v>0</v>
      </c>
      <c r="G7" s="376">
        <v>1</v>
      </c>
      <c r="H7" s="14"/>
      <c r="I7" s="14"/>
      <c r="J7" s="12"/>
      <c r="K7" s="99"/>
      <c r="M7" s="392"/>
      <c r="N7" s="386"/>
      <c r="O7" s="387" t="e">
        <f>VLOOKUP(N7,пр.взв.!B7:E38,2,FALSE)</f>
        <v>#N/A</v>
      </c>
      <c r="P7" s="394" t="e">
        <f>VLOOKUP(N7,пр.взв.!B7:E38,4,FALSE)</f>
        <v>#N/A</v>
      </c>
    </row>
    <row r="8" spans="1:22" ht="12.75" customHeight="1" thickBot="1">
      <c r="A8" s="384"/>
      <c r="C8" s="354">
        <v>9</v>
      </c>
      <c r="D8" s="356" t="str">
        <f>VLOOKUP(C8,пр.взв.!B7:F38,2,FALSE)</f>
        <v>MURAVSKIY Valeriy</v>
      </c>
      <c r="E8" s="360" t="str">
        <f>VLOOKUP(C8,пр.взв.!B7:F38,3,FALSE)</f>
        <v>1985, ms</v>
      </c>
      <c r="F8" s="368" t="str">
        <f>VLOOKUP(C8,пр.взв.!B7:F38,4,FALSE)</f>
        <v>MDA</v>
      </c>
      <c r="G8" s="377"/>
      <c r="H8" s="19"/>
      <c r="I8" s="14"/>
      <c r="J8" s="12"/>
      <c r="K8" s="99"/>
      <c r="M8" s="388">
        <v>2</v>
      </c>
      <c r="N8" s="386">
        <v>8</v>
      </c>
      <c r="O8" s="387" t="str">
        <f>VLOOKUP(N8,пр.взв.!B7:E38,2,FALSE)</f>
        <v>SAYDALIZODA Sukhrob</v>
      </c>
      <c r="P8" s="394" t="str">
        <f>VLOOKUP(N8,пр.взв.!B7:E38,4,FALSE)</f>
        <v>TJK</v>
      </c>
      <c r="T8" s="7"/>
    </row>
    <row r="9" spans="1:22" ht="12.75" customHeight="1" thickBot="1">
      <c r="A9" s="384"/>
      <c r="C9" s="355"/>
      <c r="D9" s="357">
        <f>пр.взв.!C24</f>
        <v>0</v>
      </c>
      <c r="E9" s="361"/>
      <c r="F9" s="369">
        <f>пр.взв.!E24</f>
        <v>0</v>
      </c>
      <c r="G9" s="16"/>
      <c r="H9" s="14"/>
      <c r="I9" s="378">
        <v>5</v>
      </c>
      <c r="J9" s="12"/>
      <c r="K9" s="99"/>
      <c r="M9" s="388"/>
      <c r="N9" s="386"/>
      <c r="O9" s="387" t="e">
        <f>VLOOKUP(N9,пр.взв.!B1:E40,2,FALSE)</f>
        <v>#N/A</v>
      </c>
      <c r="P9" s="394" t="e">
        <f>VLOOKUP(N9,пр.взв.!B2:E40,4,FALSE)</f>
        <v>#N/A</v>
      </c>
    </row>
    <row r="10" spans="1:22" ht="12.75" customHeight="1" thickBot="1">
      <c r="A10" s="384"/>
      <c r="C10" s="352">
        <v>5</v>
      </c>
      <c r="D10" s="370" t="str">
        <f>VLOOKUP(C10,пр.взв.!B7:F38,2,FALSE)</f>
        <v>BONDAREV Aleksandr</v>
      </c>
      <c r="E10" s="358" t="str">
        <f>VLOOKUP(C10,пр.взв.!B7:F38,3,FALSE)</f>
        <v>1990, ms</v>
      </c>
      <c r="F10" s="364" t="str">
        <f>VLOOKUP(C10,пр.взв.!B7:F38,4,FALSE)</f>
        <v>RUS</v>
      </c>
      <c r="G10" s="11"/>
      <c r="H10" s="14"/>
      <c r="I10" s="379"/>
      <c r="J10" s="25"/>
      <c r="K10" s="12"/>
      <c r="M10" s="389">
        <v>3</v>
      </c>
      <c r="N10" s="386">
        <v>10</v>
      </c>
      <c r="O10" s="387" t="str">
        <f>VLOOKUP(N10,пр.взв.!B7:E38,2,FALSE)</f>
        <v>YALYSHEV Sergey</v>
      </c>
      <c r="P10" s="394" t="str">
        <f>VLOOKUP(N10,пр.взв.!B7:E38,4,FALSE)</f>
        <v>RUS</v>
      </c>
    </row>
    <row r="11" spans="1:22" ht="12.75" customHeight="1">
      <c r="A11" s="384"/>
      <c r="C11" s="353"/>
      <c r="D11" s="371">
        <f>пр.взв.!C16</f>
        <v>0</v>
      </c>
      <c r="E11" s="359"/>
      <c r="F11" s="365">
        <f>пр.взв.!E16</f>
        <v>0</v>
      </c>
      <c r="G11" s="397">
        <v>5</v>
      </c>
      <c r="H11" s="23"/>
      <c r="I11" s="14"/>
      <c r="J11" s="24"/>
      <c r="K11" s="12"/>
      <c r="L11" s="12"/>
      <c r="M11" s="389"/>
      <c r="N11" s="386"/>
      <c r="O11" s="387" t="e">
        <f>VLOOKUP(N11,пр.взв.!B1:E42,2,FALSE)</f>
        <v>#N/A</v>
      </c>
      <c r="P11" s="394" t="e">
        <f>VLOOKUP(N11,пр.взв.!B1:E42,4,FALSE)</f>
        <v>#N/A</v>
      </c>
    </row>
    <row r="12" spans="1:22" ht="12.75" customHeight="1" thickBot="1">
      <c r="A12" s="384"/>
      <c r="C12" s="354">
        <v>13</v>
      </c>
      <c r="D12" s="366">
        <f>VLOOKUP(C12,пр.взв.!B7:F38,2,FALSE)</f>
        <v>0</v>
      </c>
      <c r="E12" s="390">
        <f>VLOOKUP(C12,пр.взв.!B7:F38,3,FALSE)</f>
        <v>0</v>
      </c>
      <c r="F12" s="374">
        <f>VLOOKUP(C12,пр.взв.!B7:F38,4,FALSE)</f>
        <v>0</v>
      </c>
      <c r="G12" s="398"/>
      <c r="H12" s="14"/>
      <c r="I12" s="14"/>
      <c r="J12" s="24"/>
      <c r="K12" s="101"/>
      <c r="L12" s="28"/>
      <c r="M12" s="389">
        <v>4</v>
      </c>
      <c r="N12" s="386">
        <v>3</v>
      </c>
      <c r="O12" s="387" t="str">
        <f>VLOOKUP(N12,пр.взв.!B7:E38,2,FALSE)</f>
        <v>UNGENFUKHT Konstantin</v>
      </c>
      <c r="P12" s="394" t="str">
        <f>VLOOKUP(N12,пр.взв.!B7:E38,4,FALSE)</f>
        <v>RUS-M</v>
      </c>
    </row>
    <row r="13" spans="1:22" ht="12.75" customHeight="1" thickBot="1">
      <c r="A13" s="385"/>
      <c r="C13" s="355"/>
      <c r="D13" s="367">
        <f>пр.взв.!C32</f>
        <v>0</v>
      </c>
      <c r="E13" s="391"/>
      <c r="F13" s="375">
        <f>пр.взв.!E32</f>
        <v>0</v>
      </c>
      <c r="G13" s="16"/>
      <c r="H13" s="14"/>
      <c r="I13" s="14"/>
      <c r="J13" s="12"/>
      <c r="K13" s="378">
        <v>5</v>
      </c>
      <c r="L13" s="12"/>
      <c r="M13" s="389"/>
      <c r="N13" s="386"/>
      <c r="O13" s="387" t="e">
        <f>VLOOKUP(N13,пр.взв.!B3:E44,2,FALSE)</f>
        <v>#N/A</v>
      </c>
      <c r="P13" s="394" t="e">
        <f>VLOOKUP(N13,пр.взв.!B3:E44,4,FALSE)</f>
        <v>#N/A</v>
      </c>
    </row>
    <row r="14" spans="1:22" ht="12.75" customHeight="1" thickBot="1">
      <c r="A14" s="383" t="s">
        <v>40</v>
      </c>
      <c r="C14" s="352">
        <v>3</v>
      </c>
      <c r="D14" s="370" t="str">
        <f>VLOOKUP(C14,пр.взв.!B7:F38,2,FALSE)</f>
        <v>UNGENFUKHT Konstantin</v>
      </c>
      <c r="E14" s="358" t="str">
        <f>VLOOKUP(C14,пр.взв.!B7:F38,3,FALSE)</f>
        <v>1990, ms</v>
      </c>
      <c r="F14" s="364" t="str">
        <f>VLOOKUP(C14,пр.взв.!B7:F38,4,FALSE)</f>
        <v>RUS-M</v>
      </c>
      <c r="G14" s="11"/>
      <c r="H14" s="14"/>
      <c r="I14" s="14"/>
      <c r="J14" s="12"/>
      <c r="K14" s="379"/>
      <c r="L14" s="12"/>
      <c r="M14" s="372" t="s">
        <v>83</v>
      </c>
      <c r="N14" s="386">
        <v>1</v>
      </c>
      <c r="O14" s="387" t="str">
        <f>VLOOKUP(N14,пр.взв.!B7:E38,2,FALSE)</f>
        <v>BAYBATYROV Erbolat</v>
      </c>
      <c r="P14" s="394" t="str">
        <f>VLOOKUP(N14,пр.взв.!B7:E38,4,FALSE)</f>
        <v>KAZ</v>
      </c>
      <c r="Q14" s="79"/>
      <c r="R14" s="79"/>
      <c r="S14" s="79"/>
      <c r="T14" s="79"/>
    </row>
    <row r="15" spans="1:22" ht="12.75" customHeight="1">
      <c r="A15" s="384"/>
      <c r="C15" s="353"/>
      <c r="D15" s="371">
        <f>пр.взв.!C12</f>
        <v>0</v>
      </c>
      <c r="E15" s="359"/>
      <c r="F15" s="365">
        <f>пр.взв.!E12</f>
        <v>0</v>
      </c>
      <c r="G15" s="376">
        <v>3</v>
      </c>
      <c r="H15" s="14"/>
      <c r="I15" s="14"/>
      <c r="J15" s="24"/>
      <c r="K15" s="24"/>
      <c r="L15" s="12"/>
      <c r="M15" s="372"/>
      <c r="N15" s="386"/>
      <c r="O15" s="387" t="e">
        <f>VLOOKUP(N15,пр.взв.!B1:E46,2,FALSE)</f>
        <v>#N/A</v>
      </c>
      <c r="P15" s="394" t="e">
        <f>VLOOKUP(N15,пр.взв.!B5:E46,4,FALSE)</f>
        <v>#N/A</v>
      </c>
      <c r="Q15" s="79"/>
      <c r="R15" s="79"/>
      <c r="S15" s="79"/>
      <c r="T15" s="79"/>
    </row>
    <row r="16" spans="1:22" ht="12.75" customHeight="1" thickBot="1">
      <c r="A16" s="384"/>
      <c r="C16" s="354">
        <v>11</v>
      </c>
      <c r="D16" s="356" t="str">
        <f>VLOOKUP(C16,пр.взв.!B7:F38,2,FALSE)</f>
        <v>ABDULLOZODA Tillo</v>
      </c>
      <c r="E16" s="360" t="str">
        <f>VLOOKUP(C16,пр.взв.!B7:F38,3,FALSE)</f>
        <v>1990, ms</v>
      </c>
      <c r="F16" s="368" t="str">
        <f>VLOOKUP(C16,пр.взв.!B7:F38,4,FALSE)</f>
        <v>TJK</v>
      </c>
      <c r="G16" s="377"/>
      <c r="H16" s="19"/>
      <c r="I16" s="14"/>
      <c r="J16" s="24"/>
      <c r="K16" s="24"/>
      <c r="L16" s="12"/>
      <c r="M16" s="372" t="s">
        <v>83</v>
      </c>
      <c r="N16" s="386">
        <v>4</v>
      </c>
      <c r="O16" s="387" t="str">
        <f>VLOOKUP(N16,пр.взв.!B7:E38,2,FALSE)</f>
        <v>GARAYEV Javidan</v>
      </c>
      <c r="P16" s="394" t="str">
        <f>VLOOKUP(N16,пр.взв.!B7:E38,4,FALSE)</f>
        <v>AZE</v>
      </c>
      <c r="Q16" s="79"/>
      <c r="R16" s="79"/>
      <c r="S16" s="79"/>
      <c r="T16" s="79"/>
    </row>
    <row r="17" spans="1:20" ht="12.75" customHeight="1" thickBot="1">
      <c r="A17" s="384"/>
      <c r="C17" s="355"/>
      <c r="D17" s="357">
        <f>пр.взв.!C28</f>
        <v>0</v>
      </c>
      <c r="E17" s="361"/>
      <c r="F17" s="369">
        <f>пр.взв.!E28</f>
        <v>0</v>
      </c>
      <c r="G17" s="16"/>
      <c r="H17" s="14"/>
      <c r="I17" s="380">
        <v>3</v>
      </c>
      <c r="J17" s="26"/>
      <c r="K17" s="24"/>
      <c r="L17" s="12"/>
      <c r="M17" s="372"/>
      <c r="N17" s="386"/>
      <c r="O17" s="387" t="e">
        <f>VLOOKUP(N17,пр.взв.!B1:E48,2,FALSE)</f>
        <v>#N/A</v>
      </c>
      <c r="P17" s="394" t="e">
        <f>VLOOKUP(N17,пр.взв.!B7:E48,4,FALSE)</f>
        <v>#N/A</v>
      </c>
      <c r="Q17" s="79"/>
      <c r="R17" s="79"/>
      <c r="S17" s="79"/>
      <c r="T17" s="79"/>
    </row>
    <row r="18" spans="1:20" ht="12.75" customHeight="1" thickBot="1">
      <c r="A18" s="384"/>
      <c r="C18" s="352">
        <v>7</v>
      </c>
      <c r="D18" s="370" t="str">
        <f>VLOOKUP(C18,пр.взв.!B7:F38,2,FALSE)</f>
        <v>MUSA UULU Tilek</v>
      </c>
      <c r="E18" s="358" t="str">
        <f>VLOOKUP(C18,пр.взв.!B7:F38,3,FALSE)</f>
        <v>1990, msic</v>
      </c>
      <c r="F18" s="364" t="str">
        <f>VLOOKUP(C18,пр.взв.!B7:F38,4,FALSE)</f>
        <v>KGZ</v>
      </c>
      <c r="G18" s="11"/>
      <c r="H18" s="16"/>
      <c r="I18" s="381"/>
      <c r="J18" s="9"/>
      <c r="K18" s="38"/>
      <c r="L18" s="9"/>
      <c r="M18" s="372" t="s">
        <v>84</v>
      </c>
      <c r="N18" s="399">
        <v>7</v>
      </c>
      <c r="O18" s="400" t="str">
        <f>VLOOKUP(N18,пр.взв.!B7:E38,2,FALSE)</f>
        <v>MUSA UULU Tilek</v>
      </c>
      <c r="P18" s="401" t="str">
        <f>VLOOKUP(N18,пр.взв.!B7:E38,4,FALSE)</f>
        <v>KGZ</v>
      </c>
      <c r="Q18" s="79"/>
      <c r="R18" s="79"/>
      <c r="S18" s="79"/>
      <c r="T18" s="79"/>
    </row>
    <row r="19" spans="1:20" ht="12.75" customHeight="1">
      <c r="A19" s="384"/>
      <c r="C19" s="353"/>
      <c r="D19" s="371">
        <f>пр.взв.!C20</f>
        <v>0</v>
      </c>
      <c r="E19" s="359"/>
      <c r="F19" s="365">
        <f>пр.взв.!E20</f>
        <v>0</v>
      </c>
      <c r="G19" s="397">
        <v>7</v>
      </c>
      <c r="H19" s="22"/>
      <c r="I19" s="16"/>
      <c r="J19" s="17"/>
      <c r="K19" s="24"/>
      <c r="L19" s="17"/>
      <c r="M19" s="372"/>
      <c r="N19" s="386"/>
      <c r="O19" s="387" t="e">
        <f>VLOOKUP(N19,пр.взв.!B1:E50,2,FALSE)</f>
        <v>#N/A</v>
      </c>
      <c r="P19" s="394" t="e">
        <f>VLOOKUP(N19,пр.взв.!B1:E50,4,FALSE)</f>
        <v>#N/A</v>
      </c>
      <c r="Q19" s="79"/>
      <c r="R19" s="79"/>
      <c r="S19" s="79"/>
      <c r="T19" s="79"/>
    </row>
    <row r="20" spans="1:20" ht="13.9" customHeight="1" thickBot="1">
      <c r="A20" s="384"/>
      <c r="C20" s="354">
        <v>15</v>
      </c>
      <c r="D20" s="366">
        <f>VLOOKUP(C20,пр.взв.!B7:F38,2,FALSE)</f>
        <v>0</v>
      </c>
      <c r="E20" s="390">
        <f>VLOOKUP(C20,пр.взв.!B7:F38,3,FALSE)</f>
        <v>0</v>
      </c>
      <c r="F20" s="374">
        <f>VLOOKUP(C20,пр.взв.!B7:F38,4,FALSE)</f>
        <v>0</v>
      </c>
      <c r="G20" s="398"/>
      <c r="H20" s="16"/>
      <c r="I20" s="16"/>
      <c r="J20" s="17"/>
      <c r="K20" s="24"/>
      <c r="L20" s="17"/>
      <c r="M20" s="372" t="s">
        <v>84</v>
      </c>
      <c r="N20" s="386">
        <v>6</v>
      </c>
      <c r="O20" s="387" t="str">
        <f>VLOOKUP(N20,пр.взв.!B7:E38,2,FALSE)</f>
        <v>SHAYKHY Azamat</v>
      </c>
      <c r="P20" s="394" t="str">
        <f>VLOOKUP(N20,пр.взв.!B7:E38,4,FALSE)</f>
        <v>KAZ</v>
      </c>
      <c r="Q20" s="79"/>
      <c r="R20" s="79"/>
      <c r="S20" s="79"/>
      <c r="T20" s="79"/>
    </row>
    <row r="21" spans="1:20" ht="12.6" customHeight="1" thickBot="1">
      <c r="A21" s="385"/>
      <c r="C21" s="355"/>
      <c r="D21" s="367">
        <f>пр.взв.!C36</f>
        <v>0</v>
      </c>
      <c r="E21" s="391"/>
      <c r="F21" s="375">
        <f>пр.взв.!E36</f>
        <v>0</v>
      </c>
      <c r="G21" s="16"/>
      <c r="H21" s="11"/>
      <c r="I21" s="11"/>
      <c r="J21" s="17"/>
      <c r="K21" s="24"/>
      <c r="L21" s="17"/>
      <c r="M21" s="372"/>
      <c r="N21" s="386"/>
      <c r="O21" s="387" t="e">
        <f>VLOOKUP(N21,пр.взв.!B2:E52,2,FALSE)</f>
        <v>#N/A</v>
      </c>
      <c r="P21" s="394" t="e">
        <f>VLOOKUP(N21,пр.взв.!B1:E52,4,FALSE)</f>
        <v>#N/A</v>
      </c>
      <c r="Q21" s="79"/>
      <c r="R21" s="79"/>
      <c r="S21" s="79"/>
      <c r="T21" s="79"/>
    </row>
    <row r="22" spans="1:20" ht="12.6" customHeight="1">
      <c r="C22" s="362"/>
      <c r="D22" s="96"/>
      <c r="E22" s="121"/>
      <c r="F22" s="97"/>
      <c r="G22" s="102"/>
      <c r="H22" s="102"/>
      <c r="I22" s="102"/>
      <c r="J22" s="99"/>
      <c r="K22" s="322" t="s">
        <v>81</v>
      </c>
      <c r="M22" s="372" t="s">
        <v>85</v>
      </c>
      <c r="N22" s="386">
        <v>9</v>
      </c>
      <c r="O22" s="387" t="str">
        <f>VLOOKUP(N22,пр.взв.!B7:E38,2,FALSE)</f>
        <v>MURAVSKIY Valeriy</v>
      </c>
      <c r="P22" s="394" t="str">
        <f>VLOOKUP(N22,пр.взв.!B7:E38,4,FALSE)</f>
        <v>MDA</v>
      </c>
      <c r="Q22" s="79"/>
      <c r="R22" s="79"/>
      <c r="S22" s="79"/>
      <c r="T22" s="79"/>
    </row>
    <row r="23" spans="1:20" ht="12.6" customHeight="1" thickBot="1">
      <c r="C23" s="363"/>
      <c r="D23" s="1"/>
      <c r="E23" s="122"/>
      <c r="F23" s="98"/>
      <c r="G23" s="99"/>
      <c r="H23" s="99"/>
      <c r="I23" s="99"/>
      <c r="J23" s="99"/>
      <c r="K23" s="323"/>
      <c r="L23" s="49"/>
      <c r="M23" s="372"/>
      <c r="N23" s="386"/>
      <c r="O23" s="387" t="e">
        <f>VLOOKUP(N23,пр.взв.!B2:E54,2,FALSE)</f>
        <v>#N/A</v>
      </c>
      <c r="P23" s="394" t="e">
        <f>VLOOKUP(N23,пр.взв.!B3:E54,4,FALSE)</f>
        <v>#N/A</v>
      </c>
      <c r="Q23" s="79"/>
      <c r="R23" s="79"/>
      <c r="S23" s="79"/>
      <c r="T23" s="79"/>
    </row>
    <row r="24" spans="1:20" ht="12.6" customHeight="1" thickBot="1">
      <c r="A24" s="383" t="s">
        <v>41</v>
      </c>
      <c r="C24" s="352">
        <v>2</v>
      </c>
      <c r="D24" s="370" t="str">
        <f>VLOOKUP(C24,пр.взв.!B7:F38,2,FALSE)</f>
        <v>ANISKEVICH Ivan</v>
      </c>
      <c r="E24" s="358" t="str">
        <f>VLOOKUP(C24,пр.взв.!B7:F38,3,FALSE)</f>
        <v>1988, msic</v>
      </c>
      <c r="F24" s="364" t="str">
        <f>VLOOKUP(C24,пр.взв.!B7:F38,4,FALSE)</f>
        <v>BLR</v>
      </c>
      <c r="G24" s="11"/>
      <c r="H24" s="12"/>
      <c r="I24" s="12"/>
      <c r="J24" s="12"/>
      <c r="K24" s="103"/>
      <c r="M24" s="372" t="s">
        <v>85</v>
      </c>
      <c r="N24" s="386">
        <v>11</v>
      </c>
      <c r="O24" s="387" t="str">
        <f>VLOOKUP(N24,пр.взв.!B7:E38,2,FALSE)</f>
        <v>ABDULLOZODA Tillo</v>
      </c>
      <c r="P24" s="394" t="str">
        <f>VLOOKUP(N24,пр.взв.!B7:E38,4,FALSE)</f>
        <v>TJK</v>
      </c>
    </row>
    <row r="25" spans="1:20" ht="12.6" customHeight="1">
      <c r="A25" s="384"/>
      <c r="C25" s="353"/>
      <c r="D25" s="371">
        <f>пр.взв.!C10</f>
        <v>0</v>
      </c>
      <c r="E25" s="359"/>
      <c r="F25" s="365"/>
      <c r="G25" s="376">
        <v>10</v>
      </c>
      <c r="H25" s="14"/>
      <c r="I25" s="14"/>
      <c r="J25" s="12"/>
      <c r="K25" s="104"/>
      <c r="M25" s="372"/>
      <c r="N25" s="386"/>
      <c r="O25" s="387" t="e">
        <f>VLOOKUP(N25,пр.взв.!B2:E56,2,FALSE)</f>
        <v>#N/A</v>
      </c>
      <c r="P25" s="394" t="e">
        <f>VLOOKUP(N25,пр.взв.!B5:E56,4,FALSE)</f>
        <v>#N/A</v>
      </c>
    </row>
    <row r="26" spans="1:20" ht="12.6" customHeight="1" thickBot="1">
      <c r="A26" s="384"/>
      <c r="C26" s="354">
        <v>10</v>
      </c>
      <c r="D26" s="356" t="str">
        <f>VLOOKUP(C26,пр.взв.!B7:F38,2,FALSE)</f>
        <v>YALYSHEV Sergey</v>
      </c>
      <c r="E26" s="360" t="str">
        <f>VLOOKUP(C26,пр.взв.!B7:F38,3,FALSE)</f>
        <v>1982, msic</v>
      </c>
      <c r="F26" s="368" t="str">
        <f>VLOOKUP(C26,пр.взв.!B7:F38,4,FALSE)</f>
        <v>RUS</v>
      </c>
      <c r="G26" s="377"/>
      <c r="H26" s="19"/>
      <c r="I26" s="14"/>
      <c r="J26" s="12"/>
      <c r="K26" s="104"/>
      <c r="M26" s="372" t="s">
        <v>85</v>
      </c>
      <c r="N26" s="386">
        <v>2</v>
      </c>
      <c r="O26" s="387" t="str">
        <f>VLOOKUP(N26,пр.взв.!B7:E38,2,FALSE)</f>
        <v>ANISKEVICH Ivan</v>
      </c>
      <c r="P26" s="394" t="str">
        <f>VLOOKUP(N26,пр.взв.!B7:E38,4,FALSE)</f>
        <v>BLR</v>
      </c>
    </row>
    <row r="27" spans="1:20" ht="12.6" customHeight="1" thickBot="1">
      <c r="A27" s="384"/>
      <c r="C27" s="355"/>
      <c r="D27" s="357">
        <f>пр.взв.!C26</f>
        <v>0</v>
      </c>
      <c r="E27" s="361"/>
      <c r="F27" s="369"/>
      <c r="G27" s="16"/>
      <c r="H27" s="14"/>
      <c r="I27" s="378">
        <v>10</v>
      </c>
      <c r="J27" s="12"/>
      <c r="K27" s="104"/>
      <c r="M27" s="373"/>
      <c r="N27" s="402"/>
      <c r="O27" s="403" t="e">
        <f>VLOOKUP(N27,пр.взв.!B2:E58,2,FALSE)</f>
        <v>#N/A</v>
      </c>
      <c r="P27" s="404" t="e">
        <f>VLOOKUP(N27,пр.взв.!B7:E58,4,FALSE)</f>
        <v>#N/A</v>
      </c>
    </row>
    <row r="28" spans="1:20" ht="12.6" customHeight="1" thickBot="1">
      <c r="A28" s="384"/>
      <c r="C28" s="352">
        <v>6</v>
      </c>
      <c r="D28" s="370" t="str">
        <f>VLOOKUP(C28,пр.взв.!B7:F38,2,FALSE)</f>
        <v>SHAYKHY Azamat</v>
      </c>
      <c r="E28" s="358" t="str">
        <f>VLOOKUP(C28,пр.взв.!B7:F38,3,FALSE)</f>
        <v>1988, msic</v>
      </c>
      <c r="F28" s="364" t="str">
        <f>VLOOKUP(C28,пр.взв.!B7:F38,4,FALSE)</f>
        <v>KAZ</v>
      </c>
      <c r="G28" s="11"/>
      <c r="H28" s="14"/>
      <c r="I28" s="379"/>
      <c r="J28" s="25"/>
      <c r="K28" s="24"/>
    </row>
    <row r="29" spans="1:20" ht="12.6" customHeight="1">
      <c r="A29" s="384"/>
      <c r="C29" s="353"/>
      <c r="D29" s="371">
        <f>пр.взв.!C18</f>
        <v>0</v>
      </c>
      <c r="E29" s="359"/>
      <c r="F29" s="365"/>
      <c r="G29" s="108">
        <v>6</v>
      </c>
      <c r="H29" s="23"/>
      <c r="I29" s="14"/>
      <c r="J29" s="24"/>
      <c r="K29" s="24"/>
      <c r="L29" s="12"/>
    </row>
    <row r="30" spans="1:20" ht="12.6" customHeight="1" thickBot="1">
      <c r="A30" s="384"/>
      <c r="C30" s="354">
        <v>14</v>
      </c>
      <c r="D30" s="366">
        <f>VLOOKUP(C30,пр.взв.!B7:F38,2,FALSE)</f>
        <v>0</v>
      </c>
      <c r="E30" s="390">
        <f>VLOOKUP(C30,пр.взв.!B7:F38,3,FALSE)</f>
        <v>0</v>
      </c>
      <c r="F30" s="374">
        <f>VLOOKUP(C30,пр.взв.!B7:F38,4,FALSE)</f>
        <v>0</v>
      </c>
      <c r="G30" s="100"/>
      <c r="H30" s="14"/>
      <c r="I30" s="14"/>
      <c r="J30" s="24"/>
      <c r="K30" s="105"/>
      <c r="L30" s="28"/>
      <c r="M30" s="79"/>
      <c r="N30" s="79"/>
    </row>
    <row r="31" spans="1:20" ht="12.6" customHeight="1" thickBot="1">
      <c r="A31" s="385"/>
      <c r="C31" s="355"/>
      <c r="D31" s="367">
        <f>пр.взв.!C34</f>
        <v>0</v>
      </c>
      <c r="E31" s="391"/>
      <c r="F31" s="375"/>
      <c r="G31" s="16"/>
      <c r="H31" s="14"/>
      <c r="I31" s="14"/>
      <c r="J31" s="12"/>
      <c r="K31" s="380">
        <v>8</v>
      </c>
      <c r="L31" s="12"/>
      <c r="M31" s="79"/>
      <c r="N31" s="79"/>
    </row>
    <row r="32" spans="1:20" ht="12.6" customHeight="1" thickBot="1">
      <c r="A32" s="383" t="s">
        <v>42</v>
      </c>
      <c r="C32" s="352">
        <v>4</v>
      </c>
      <c r="D32" s="370" t="str">
        <f>VLOOKUP(C32,пр.взв.!B7:F38,2,FALSE)</f>
        <v>GARAYEV Javidan</v>
      </c>
      <c r="E32" s="358" t="str">
        <f>VLOOKUP(C32,пр.взв.!B7:F38,3,FALSE)</f>
        <v>1988, ms</v>
      </c>
      <c r="F32" s="364" t="str">
        <f>VLOOKUP(C32,пр.взв.!B7:F38,4,FALSE)</f>
        <v>AZE</v>
      </c>
      <c r="G32" s="11"/>
      <c r="H32" s="14"/>
      <c r="I32" s="14"/>
      <c r="J32" s="12"/>
      <c r="K32" s="381"/>
      <c r="L32" s="12"/>
      <c r="M32" s="79"/>
      <c r="N32" s="79"/>
    </row>
    <row r="33" spans="1:18" ht="12.6" customHeight="1">
      <c r="A33" s="384"/>
      <c r="C33" s="353"/>
      <c r="D33" s="371">
        <f>пр.взв.!C14</f>
        <v>0</v>
      </c>
      <c r="E33" s="359"/>
      <c r="F33" s="365"/>
      <c r="G33" s="376">
        <v>4</v>
      </c>
      <c r="H33" s="14"/>
      <c r="I33" s="14"/>
      <c r="J33" s="24"/>
      <c r="K33" s="12"/>
      <c r="L33" s="12"/>
      <c r="M33" s="79"/>
      <c r="N33" s="79"/>
    </row>
    <row r="34" spans="1:18" ht="12.6" customHeight="1" thickBot="1">
      <c r="A34" s="384"/>
      <c r="C34" s="354">
        <v>12</v>
      </c>
      <c r="D34" s="366">
        <f>VLOOKUP(C34,пр.взв.!B7:F38,2,FALSE)</f>
        <v>0</v>
      </c>
      <c r="E34" s="390">
        <f>VLOOKUP(C34,пр.взв.!B7:F38,3,FALSE)</f>
        <v>0</v>
      </c>
      <c r="F34" s="374">
        <f>VLOOKUP(C34,пр.взв.!B7:F38,4,FALSE)</f>
        <v>0</v>
      </c>
      <c r="G34" s="377"/>
      <c r="H34" s="19"/>
      <c r="I34" s="14"/>
      <c r="J34" s="24"/>
      <c r="K34" s="12"/>
      <c r="L34" s="12"/>
      <c r="M34" s="79"/>
      <c r="N34" s="79"/>
    </row>
    <row r="35" spans="1:18" ht="12.6" customHeight="1" thickBot="1">
      <c r="A35" s="384"/>
      <c r="C35" s="355"/>
      <c r="D35" s="367">
        <f>пр.взв.!C30</f>
        <v>0</v>
      </c>
      <c r="E35" s="391"/>
      <c r="F35" s="375"/>
      <c r="G35" s="16"/>
      <c r="H35" s="14"/>
      <c r="I35" s="380">
        <v>8</v>
      </c>
      <c r="J35" s="26"/>
      <c r="K35" s="12"/>
      <c r="L35" s="12"/>
      <c r="M35" s="79"/>
      <c r="N35" s="79"/>
    </row>
    <row r="36" spans="1:18" ht="12.6" customHeight="1" thickBot="1">
      <c r="A36" s="384"/>
      <c r="C36" s="352">
        <v>8</v>
      </c>
      <c r="D36" s="370" t="str">
        <f>VLOOKUP(C36,пр.взв.!B7:F38,2,FALSE)</f>
        <v>SAYDALIZODA Sukhrob</v>
      </c>
      <c r="E36" s="358" t="str">
        <f>VLOOKUP(C36,пр.взв.!B7:F38,3,FALSE)</f>
        <v>1990, ms</v>
      </c>
      <c r="F36" s="364" t="str">
        <f>VLOOKUP(C36,пр.взв.!B7:F38,4,FALSE)</f>
        <v>TJK</v>
      </c>
      <c r="G36" s="11"/>
      <c r="H36" s="16"/>
      <c r="I36" s="381"/>
      <c r="J36" s="9"/>
      <c r="K36" s="9"/>
      <c r="L36" s="9"/>
      <c r="M36" s="79"/>
      <c r="N36" s="79"/>
    </row>
    <row r="37" spans="1:18" ht="14.25" customHeight="1">
      <c r="A37" s="384"/>
      <c r="C37" s="353"/>
      <c r="D37" s="371">
        <f>пр.взв.!C22</f>
        <v>0</v>
      </c>
      <c r="E37" s="359"/>
      <c r="F37" s="365"/>
      <c r="G37" s="108">
        <v>8</v>
      </c>
      <c r="H37" s="22"/>
      <c r="I37" s="16"/>
      <c r="J37" s="17"/>
      <c r="K37" s="12"/>
      <c r="L37" s="12"/>
      <c r="M37" s="62"/>
      <c r="N37" s="62"/>
    </row>
    <row r="38" spans="1:18" ht="13.9" customHeight="1" thickBot="1">
      <c r="A38" s="384"/>
      <c r="C38" s="354">
        <v>16</v>
      </c>
      <c r="D38" s="366">
        <f>VLOOKUP(C38,пр.взв.!B7:F38,2,FALSE)</f>
        <v>0</v>
      </c>
      <c r="E38" s="390">
        <f>VLOOKUP(C38,пр.взв.!B7:F38,3,FALSE)</f>
        <v>0</v>
      </c>
      <c r="F38" s="374">
        <f>VLOOKUP(C38,пр.взв.!B7:F38,4,FALSE)</f>
        <v>0</v>
      </c>
      <c r="G38" s="100"/>
      <c r="H38" s="16"/>
      <c r="I38" s="16"/>
      <c r="J38" s="17"/>
      <c r="K38" s="12"/>
      <c r="L38" s="12"/>
      <c r="M38" s="80"/>
      <c r="N38" s="80"/>
      <c r="O38" s="81"/>
      <c r="P38" s="79"/>
      <c r="Q38" s="82"/>
      <c r="R38" s="62"/>
    </row>
    <row r="39" spans="1:18" ht="13.9" customHeight="1" thickBot="1">
      <c r="A39" s="385"/>
      <c r="C39" s="355"/>
      <c r="D39" s="367">
        <f>пр.взв.!C38</f>
        <v>0</v>
      </c>
      <c r="E39" s="391"/>
      <c r="F39" s="375"/>
      <c r="G39" s="16"/>
      <c r="H39" s="11"/>
      <c r="I39" s="11"/>
      <c r="J39" s="17"/>
      <c r="K39" s="12"/>
      <c r="L39" s="17"/>
      <c r="M39" s="80"/>
      <c r="N39" s="80"/>
      <c r="O39" s="83"/>
      <c r="P39" s="79"/>
      <c r="Q39" s="79"/>
      <c r="R39" s="62"/>
    </row>
    <row r="40" spans="1:18" ht="13.15" customHeight="1">
      <c r="C40" s="47"/>
      <c r="E40" s="7"/>
      <c r="P40" s="3"/>
      <c r="R40" s="3"/>
    </row>
    <row r="41" spans="1:18" ht="15.75" customHeight="1">
      <c r="A41" s="123" t="s">
        <v>88</v>
      </c>
      <c r="B41" s="3"/>
      <c r="C41" s="3"/>
      <c r="D41" s="3"/>
      <c r="E41" s="123" t="s">
        <v>89</v>
      </c>
      <c r="L41" s="50"/>
      <c r="N41" s="3"/>
      <c r="Q41" s="52"/>
      <c r="R41" s="3"/>
    </row>
    <row r="42" spans="1:18" ht="12.75" customHeight="1" thickBot="1">
      <c r="A42" s="124"/>
      <c r="B42" s="3"/>
      <c r="C42" s="3"/>
      <c r="D42" s="3"/>
      <c r="E42" s="3"/>
      <c r="O42" s="109"/>
      <c r="Q42" s="52"/>
      <c r="R42" s="3"/>
    </row>
    <row r="43" spans="1:18" ht="13.5" customHeight="1">
      <c r="A43" s="345" t="s">
        <v>79</v>
      </c>
      <c r="B43" s="3"/>
      <c r="C43" s="3"/>
      <c r="D43" s="125" t="s">
        <v>45</v>
      </c>
      <c r="E43" s="338">
        <v>1</v>
      </c>
      <c r="H43" s="3"/>
      <c r="J43" s="125" t="s">
        <v>45</v>
      </c>
      <c r="K43" s="348">
        <v>1</v>
      </c>
      <c r="L43" s="350" t="s">
        <v>81</v>
      </c>
      <c r="M43" s="342" t="str">
        <f>D10</f>
        <v>BONDAREV Aleksandr</v>
      </c>
      <c r="N43" s="343"/>
      <c r="O43" s="344"/>
      <c r="Q43" s="3"/>
      <c r="R43" s="3"/>
    </row>
    <row r="44" spans="1:18" ht="15" customHeight="1" thickBot="1">
      <c r="A44" s="346"/>
      <c r="B44" s="5"/>
      <c r="C44" s="5"/>
      <c r="D44" s="139"/>
      <c r="E44" s="339"/>
      <c r="F44" s="126"/>
      <c r="H44" s="3"/>
      <c r="K44" s="349"/>
      <c r="L44" s="351"/>
      <c r="M44" s="330"/>
      <c r="N44" s="331"/>
      <c r="O44" s="332"/>
      <c r="Q44" s="3"/>
      <c r="R44" s="3"/>
    </row>
    <row r="45" spans="1:18" ht="15.75" customHeight="1">
      <c r="A45" s="3"/>
      <c r="B45" s="3"/>
      <c r="C45" s="347"/>
      <c r="D45" s="336" t="str">
        <f>D26</f>
        <v>YALYSHEV Sergey</v>
      </c>
      <c r="F45" s="30"/>
      <c r="G45" s="324">
        <v>1</v>
      </c>
      <c r="H45" s="3"/>
      <c r="K45" s="326">
        <v>2</v>
      </c>
      <c r="L45" s="286">
        <v>3</v>
      </c>
      <c r="M45" s="342" t="str">
        <f>D14</f>
        <v>UNGENFUKHT Konstantin</v>
      </c>
      <c r="N45" s="343"/>
      <c r="O45" s="344"/>
      <c r="Q45" s="3"/>
      <c r="R45" s="3"/>
    </row>
    <row r="46" spans="1:18" ht="12.75" customHeight="1" thickBot="1">
      <c r="A46" s="3"/>
      <c r="B46" s="3"/>
      <c r="C46" s="347"/>
      <c r="D46" s="337"/>
      <c r="F46" s="30"/>
      <c r="G46" s="325"/>
      <c r="H46" s="3"/>
      <c r="K46" s="327"/>
      <c r="L46" s="285"/>
      <c r="M46" s="333"/>
      <c r="N46" s="334"/>
      <c r="O46" s="335"/>
      <c r="Q46" s="3"/>
      <c r="R46" s="3"/>
    </row>
    <row r="47" spans="1:18" ht="13.5" customHeight="1">
      <c r="A47" s="345" t="s">
        <v>80</v>
      </c>
      <c r="B47" s="2"/>
      <c r="C47" s="3"/>
      <c r="D47" s="139"/>
      <c r="E47" s="338">
        <v>7</v>
      </c>
      <c r="F47" s="29"/>
      <c r="H47" s="3"/>
      <c r="K47" s="340">
        <v>3</v>
      </c>
      <c r="L47" s="277">
        <v>1</v>
      </c>
      <c r="M47" s="330" t="str">
        <f>D6</f>
        <v>BAYBATYROV Erbolat</v>
      </c>
      <c r="N47" s="331"/>
      <c r="O47" s="332"/>
      <c r="Q47" s="3"/>
      <c r="R47" s="3"/>
    </row>
    <row r="48" spans="1:18" ht="13.5" thickBot="1">
      <c r="A48" s="346"/>
      <c r="B48" s="3"/>
      <c r="C48" s="5"/>
      <c r="D48" s="127"/>
      <c r="E48" s="339"/>
      <c r="H48" s="3"/>
      <c r="K48" s="341"/>
      <c r="L48" s="285"/>
      <c r="M48" s="333"/>
      <c r="N48" s="334"/>
      <c r="O48" s="335"/>
      <c r="Q48" s="3"/>
      <c r="R48" s="3"/>
    </row>
    <row r="49" spans="1:18" ht="13.5" thickBot="1">
      <c r="A49" s="128"/>
      <c r="B49" s="3"/>
      <c r="D49" s="127"/>
      <c r="G49" s="3"/>
      <c r="H49" s="3"/>
      <c r="I49" s="3"/>
      <c r="J49" s="3"/>
      <c r="K49" s="3"/>
      <c r="L49" s="129"/>
      <c r="M49" s="130"/>
      <c r="N49" s="131"/>
      <c r="Q49" s="3"/>
      <c r="R49" s="3"/>
    </row>
    <row r="50" spans="1:18">
      <c r="A50" s="132"/>
      <c r="B50" s="3"/>
      <c r="C50" s="3"/>
      <c r="D50" s="127" t="s">
        <v>46</v>
      </c>
      <c r="E50" s="338">
        <v>6</v>
      </c>
      <c r="F50" s="133"/>
      <c r="G50" s="3"/>
      <c r="J50" s="127" t="s">
        <v>46</v>
      </c>
      <c r="K50" s="348">
        <v>1</v>
      </c>
      <c r="L50" s="350" t="s">
        <v>82</v>
      </c>
      <c r="M50" s="342" t="str">
        <f>D36</f>
        <v>SAYDALIZODA Sukhrob</v>
      </c>
      <c r="N50" s="343"/>
      <c r="O50" s="344"/>
      <c r="Q50" s="3"/>
      <c r="R50" s="3"/>
    </row>
    <row r="51" spans="1:18" ht="13.5" thickBot="1">
      <c r="A51" s="124"/>
      <c r="B51" s="3"/>
      <c r="C51" s="3"/>
      <c r="D51" s="3"/>
      <c r="E51" s="339"/>
      <c r="F51" s="30"/>
      <c r="K51" s="349"/>
      <c r="L51" s="351"/>
      <c r="M51" s="330"/>
      <c r="N51" s="331"/>
      <c r="O51" s="332"/>
      <c r="Q51" s="3"/>
      <c r="R51" s="3"/>
    </row>
    <row r="52" spans="1:18">
      <c r="A52" s="3"/>
      <c r="B52" s="3"/>
      <c r="C52" s="132"/>
      <c r="D52" s="3"/>
      <c r="F52" s="3"/>
      <c r="G52" s="324">
        <v>4</v>
      </c>
      <c r="K52" s="326">
        <v>2</v>
      </c>
      <c r="L52" s="328">
        <v>10</v>
      </c>
      <c r="M52" s="342" t="str">
        <f>D26</f>
        <v>YALYSHEV Sergey</v>
      </c>
      <c r="N52" s="343"/>
      <c r="O52" s="344"/>
      <c r="Q52" s="3"/>
      <c r="R52" s="3"/>
    </row>
    <row r="53" spans="1:18" ht="13.5" thickBot="1">
      <c r="B53" s="3"/>
      <c r="C53" s="124"/>
      <c r="F53" s="3"/>
      <c r="G53" s="325"/>
      <c r="I53" s="134"/>
      <c r="K53" s="327"/>
      <c r="L53" s="329"/>
      <c r="M53" s="333"/>
      <c r="N53" s="334"/>
      <c r="O53" s="335"/>
      <c r="Q53" s="3"/>
      <c r="R53" s="3"/>
    </row>
    <row r="54" spans="1:18">
      <c r="A54" s="132"/>
      <c r="B54" s="3"/>
      <c r="C54" s="3"/>
      <c r="D54" s="3"/>
      <c r="E54" s="338">
        <v>4</v>
      </c>
      <c r="F54" s="29"/>
      <c r="K54" s="340">
        <v>3</v>
      </c>
      <c r="L54" s="277">
        <v>4</v>
      </c>
      <c r="M54" s="330" t="str">
        <f>D32</f>
        <v>GARAYEV Javidan</v>
      </c>
      <c r="N54" s="331"/>
      <c r="O54" s="332"/>
      <c r="Q54" s="3"/>
      <c r="R54" s="3"/>
    </row>
    <row r="55" spans="1:18" ht="13.5" thickBot="1">
      <c r="A55" s="132"/>
      <c r="B55" s="3"/>
      <c r="C55" s="3"/>
      <c r="D55" s="3"/>
      <c r="E55" s="339"/>
      <c r="K55" s="341"/>
      <c r="L55" s="285"/>
      <c r="M55" s="333"/>
      <c r="N55" s="334"/>
      <c r="O55" s="335"/>
      <c r="Q55" s="3"/>
      <c r="R55" s="3"/>
    </row>
    <row r="56" spans="1:18">
      <c r="B56" s="3"/>
      <c r="C56" s="3"/>
      <c r="E56" s="135"/>
      <c r="F56" s="135"/>
      <c r="Q56" s="3"/>
      <c r="R56" s="3"/>
    </row>
    <row r="57" spans="1:18">
      <c r="A57" s="141" t="s">
        <v>86</v>
      </c>
      <c r="B57" s="3"/>
      <c r="C57" s="132"/>
      <c r="D57" s="136"/>
      <c r="E57" s="140" t="s">
        <v>48</v>
      </c>
      <c r="F57" s="3"/>
      <c r="G57" s="137" t="str">
        <f>[3]реквизиты!$G$9</f>
        <v>/RUS/</v>
      </c>
      <c r="Q57" s="3"/>
      <c r="R57" s="3"/>
    </row>
    <row r="58" spans="1:18">
      <c r="B58" s="3"/>
      <c r="C58" s="124"/>
      <c r="D58" s="3"/>
      <c r="E58" s="3"/>
      <c r="Q58" s="3"/>
      <c r="R58" s="3"/>
    </row>
    <row r="59" spans="1:18">
      <c r="A59" s="141" t="s">
        <v>87</v>
      </c>
      <c r="B59" s="3"/>
      <c r="C59" s="3"/>
      <c r="D59" s="136"/>
      <c r="E59" s="136" t="s">
        <v>47</v>
      </c>
      <c r="F59" s="3"/>
      <c r="G59" s="138" t="str">
        <f>[3]реквизиты!$G$11</f>
        <v>/RUS/</v>
      </c>
      <c r="Q59" s="3"/>
      <c r="R59" s="3"/>
    </row>
    <row r="60" spans="1:18">
      <c r="E60" s="7"/>
      <c r="Q60" s="3"/>
      <c r="R60" s="3"/>
    </row>
    <row r="61" spans="1:18">
      <c r="E61" s="7"/>
      <c r="Q61" s="3"/>
      <c r="R61" s="3"/>
    </row>
    <row r="62" spans="1:18">
      <c r="E62" s="7"/>
      <c r="Q62" s="3"/>
      <c r="R62" s="3"/>
    </row>
    <row r="63" spans="1:18">
      <c r="E63" s="7"/>
      <c r="Q63" s="3"/>
      <c r="R63" s="3"/>
    </row>
    <row r="64" spans="1:18">
      <c r="E64" s="7"/>
      <c r="Q64" s="3"/>
      <c r="R64" s="3"/>
    </row>
    <row r="65" spans="5:18">
      <c r="E65" s="7"/>
      <c r="Q65" s="3"/>
      <c r="R65" s="3"/>
    </row>
    <row r="66" spans="5:18">
      <c r="E66" s="7"/>
      <c r="Q66" s="3"/>
      <c r="R66" s="3"/>
    </row>
    <row r="67" spans="5:18">
      <c r="E67" s="7"/>
      <c r="Q67" s="3"/>
      <c r="R67" s="3"/>
    </row>
    <row r="68" spans="5:18">
      <c r="E68" s="7"/>
      <c r="Q68" s="3"/>
      <c r="R68" s="3"/>
    </row>
    <row r="69" spans="5:18">
      <c r="E69" s="7"/>
      <c r="Q69" s="3"/>
      <c r="R69" s="3"/>
    </row>
    <row r="70" spans="5:18">
      <c r="E70" s="7"/>
      <c r="Q70" s="3"/>
      <c r="R70" s="3"/>
    </row>
    <row r="71" spans="5:18">
      <c r="E71" s="7"/>
      <c r="Q71" s="3"/>
      <c r="R71" s="3"/>
    </row>
    <row r="72" spans="5:18">
      <c r="E72" s="7"/>
      <c r="Q72" s="3"/>
      <c r="R72" s="3"/>
    </row>
    <row r="73" spans="5:18">
      <c r="E73" s="7"/>
      <c r="Q73" s="3"/>
      <c r="R73" s="3"/>
    </row>
    <row r="74" spans="5:18">
      <c r="E74" s="7"/>
      <c r="Q74" s="3"/>
      <c r="R74" s="3"/>
    </row>
    <row r="75" spans="5:18">
      <c r="E75" s="7"/>
      <c r="Q75" s="3"/>
      <c r="R75" s="3"/>
    </row>
    <row r="76" spans="5:18">
      <c r="E76" s="7"/>
      <c r="Q76" s="3"/>
      <c r="R76" s="3"/>
    </row>
    <row r="77" spans="5:18">
      <c r="E77" s="7"/>
      <c r="Q77" s="3"/>
      <c r="R77" s="3"/>
    </row>
    <row r="78" spans="5:18">
      <c r="E78" s="7"/>
      <c r="Q78" s="3"/>
      <c r="R78" s="3"/>
    </row>
    <row r="79" spans="5:18">
      <c r="E79" s="7"/>
      <c r="Q79" s="3"/>
      <c r="R79" s="3"/>
    </row>
    <row r="80" spans="5:18">
      <c r="E80" s="7"/>
      <c r="Q80" s="3"/>
      <c r="R80" s="3"/>
    </row>
    <row r="81" spans="5:18">
      <c r="E81" s="7"/>
      <c r="Q81" s="3"/>
      <c r="R81" s="3"/>
    </row>
    <row r="82" spans="5:18">
      <c r="E82" s="7"/>
    </row>
    <row r="83" spans="5:18">
      <c r="E83" s="7"/>
    </row>
    <row r="84" spans="5:18">
      <c r="E84" s="7"/>
    </row>
    <row r="85" spans="5:18">
      <c r="E85" s="7"/>
    </row>
    <row r="86" spans="5:18">
      <c r="E86" s="7"/>
    </row>
    <row r="87" spans="5:18">
      <c r="E87" s="7"/>
    </row>
    <row r="88" spans="5:18">
      <c r="E88" s="7"/>
    </row>
    <row r="89" spans="5:18">
      <c r="E89" s="7"/>
    </row>
    <row r="90" spans="5:18">
      <c r="E90" s="7"/>
    </row>
    <row r="91" spans="5:18">
      <c r="E91" s="7"/>
    </row>
    <row r="92" spans="5:18">
      <c r="E92" s="7"/>
    </row>
    <row r="93" spans="5:18">
      <c r="E93" s="7"/>
    </row>
    <row r="94" spans="5:18">
      <c r="E94" s="7"/>
    </row>
    <row r="95" spans="5:18">
      <c r="E95" s="7"/>
    </row>
    <row r="96" spans="5:18">
      <c r="E96" s="7"/>
    </row>
    <row r="97" spans="5:5">
      <c r="E97" s="7"/>
    </row>
    <row r="98" spans="5:5">
      <c r="E98" s="7"/>
    </row>
    <row r="99" spans="5:5">
      <c r="E99" s="7"/>
    </row>
    <row r="100" spans="5:5">
      <c r="E100" s="7"/>
    </row>
    <row r="101" spans="5:5">
      <c r="E101" s="7"/>
    </row>
    <row r="102" spans="5:5">
      <c r="E102" s="7"/>
    </row>
    <row r="103" spans="5:5">
      <c r="E103" s="7"/>
    </row>
    <row r="104" spans="5:5">
      <c r="E104" s="7"/>
    </row>
    <row r="105" spans="5:5">
      <c r="E105" s="7"/>
    </row>
    <row r="106" spans="5:5">
      <c r="E106" s="7"/>
    </row>
    <row r="107" spans="5:5">
      <c r="E107" s="7"/>
    </row>
    <row r="108" spans="5:5">
      <c r="E108" s="7"/>
    </row>
    <row r="109" spans="5:5">
      <c r="E109" s="7"/>
    </row>
    <row r="110" spans="5:5">
      <c r="E110" s="7"/>
    </row>
    <row r="111" spans="5:5">
      <c r="E111" s="7"/>
    </row>
    <row r="112" spans="5:5">
      <c r="E112" s="7"/>
    </row>
    <row r="113" spans="5:5">
      <c r="E113" s="7"/>
    </row>
    <row r="114" spans="5:5">
      <c r="E114" s="7"/>
    </row>
    <row r="115" spans="5:5">
      <c r="E115" s="7"/>
    </row>
    <row r="116" spans="5:5">
      <c r="E116" s="7"/>
    </row>
    <row r="117" spans="5:5">
      <c r="E117" s="7"/>
    </row>
    <row r="118" spans="5:5">
      <c r="E118" s="7"/>
    </row>
    <row r="119" spans="5:5">
      <c r="E119" s="7"/>
    </row>
    <row r="120" spans="5:5">
      <c r="E120" s="7"/>
    </row>
    <row r="121" spans="5:5">
      <c r="E121" s="7"/>
    </row>
    <row r="122" spans="5:5">
      <c r="E122" s="7"/>
    </row>
    <row r="123" spans="5:5">
      <c r="E123" s="7"/>
    </row>
    <row r="124" spans="5:5">
      <c r="E124" s="7"/>
    </row>
    <row r="125" spans="5:5">
      <c r="E125" s="7"/>
    </row>
    <row r="126" spans="5:5">
      <c r="E126" s="7"/>
    </row>
    <row r="127" spans="5:5">
      <c r="E127" s="7"/>
    </row>
    <row r="128" spans="5:5">
      <c r="E128" s="7"/>
    </row>
  </sheetData>
  <mergeCells count="158">
    <mergeCell ref="E38:E39"/>
    <mergeCell ref="C36:C37"/>
    <mergeCell ref="C38:C39"/>
    <mergeCell ref="D38:D39"/>
    <mergeCell ref="D36:D37"/>
    <mergeCell ref="E36:E37"/>
    <mergeCell ref="D34:D35"/>
    <mergeCell ref="F38:F39"/>
    <mergeCell ref="F36:F37"/>
    <mergeCell ref="N24:N25"/>
    <mergeCell ref="O24:O25"/>
    <mergeCell ref="P24:P25"/>
    <mergeCell ref="N26:N27"/>
    <mergeCell ref="O26:O27"/>
    <mergeCell ref="P26:P27"/>
    <mergeCell ref="A1:P1"/>
    <mergeCell ref="A4:C4"/>
    <mergeCell ref="E4:F4"/>
    <mergeCell ref="P22:P23"/>
    <mergeCell ref="N20:N21"/>
    <mergeCell ref="N14:N15"/>
    <mergeCell ref="O14:O15"/>
    <mergeCell ref="N18:N19"/>
    <mergeCell ref="O18:O19"/>
    <mergeCell ref="P18:P19"/>
    <mergeCell ref="N16:N17"/>
    <mergeCell ref="O16:O17"/>
    <mergeCell ref="A32:A39"/>
    <mergeCell ref="P8:P9"/>
    <mergeCell ref="N10:N11"/>
    <mergeCell ref="O10:O11"/>
    <mergeCell ref="P10:P11"/>
    <mergeCell ref="P14:P15"/>
    <mergeCell ref="N12:N13"/>
    <mergeCell ref="O12:O13"/>
    <mergeCell ref="P16:P17"/>
    <mergeCell ref="P12:P13"/>
    <mergeCell ref="F10:F11"/>
    <mergeCell ref="D12:D13"/>
    <mergeCell ref="F12:F13"/>
    <mergeCell ref="E34:E35"/>
    <mergeCell ref="E32:E33"/>
    <mergeCell ref="D32:D33"/>
    <mergeCell ref="E12:E13"/>
    <mergeCell ref="F34:F35"/>
    <mergeCell ref="E14:E15"/>
    <mergeCell ref="D14:D15"/>
    <mergeCell ref="A14:A21"/>
    <mergeCell ref="A24:A31"/>
    <mergeCell ref="F20:F21"/>
    <mergeCell ref="E20:E21"/>
    <mergeCell ref="D28:D29"/>
    <mergeCell ref="E6:E7"/>
    <mergeCell ref="C6:C7"/>
    <mergeCell ref="C8:C9"/>
    <mergeCell ref="D20:D21"/>
    <mergeCell ref="M6:M7"/>
    <mergeCell ref="F6:F7"/>
    <mergeCell ref="P6:P7"/>
    <mergeCell ref="N6:N7"/>
    <mergeCell ref="O6:O7"/>
    <mergeCell ref="E8:E9"/>
    <mergeCell ref="D6:D7"/>
    <mergeCell ref="D8:D9"/>
    <mergeCell ref="O20:O21"/>
    <mergeCell ref="P20:P21"/>
    <mergeCell ref="G7:G8"/>
    <mergeCell ref="I9:I10"/>
    <mergeCell ref="G11:G12"/>
    <mergeCell ref="K13:K14"/>
    <mergeCell ref="I17:I18"/>
    <mergeCell ref="G15:G16"/>
    <mergeCell ref="G19:G20"/>
    <mergeCell ref="N22:N23"/>
    <mergeCell ref="O22:O23"/>
    <mergeCell ref="I27:I28"/>
    <mergeCell ref="K31:K32"/>
    <mergeCell ref="G33:G34"/>
    <mergeCell ref="I35:I36"/>
    <mergeCell ref="A2:P2"/>
    <mergeCell ref="A6:A13"/>
    <mergeCell ref="N8:N9"/>
    <mergeCell ref="O8:O9"/>
    <mergeCell ref="F8:F9"/>
    <mergeCell ref="C32:C33"/>
    <mergeCell ref="M8:M9"/>
    <mergeCell ref="M20:M21"/>
    <mergeCell ref="M10:M11"/>
    <mergeCell ref="M16:M17"/>
    <mergeCell ref="M18:M19"/>
    <mergeCell ref="M12:M13"/>
    <mergeCell ref="M14:M15"/>
    <mergeCell ref="E18:E19"/>
    <mergeCell ref="D10:D11"/>
    <mergeCell ref="M22:M23"/>
    <mergeCell ref="E24:E25"/>
    <mergeCell ref="E30:E31"/>
    <mergeCell ref="D24:D25"/>
    <mergeCell ref="D26:D27"/>
    <mergeCell ref="A43:A44"/>
    <mergeCell ref="E43:E44"/>
    <mergeCell ref="K43:K44"/>
    <mergeCell ref="L43:L44"/>
    <mergeCell ref="C10:C11"/>
    <mergeCell ref="C20:C21"/>
    <mergeCell ref="D16:D17"/>
    <mergeCell ref="E10:E11"/>
    <mergeCell ref="C16:C17"/>
    <mergeCell ref="E16:E17"/>
    <mergeCell ref="C12:C13"/>
    <mergeCell ref="C14:C15"/>
    <mergeCell ref="C18:C19"/>
    <mergeCell ref="C22:C23"/>
    <mergeCell ref="F14:F15"/>
    <mergeCell ref="C34:C35"/>
    <mergeCell ref="C24:C25"/>
    <mergeCell ref="C26:C27"/>
    <mergeCell ref="C28:C29"/>
    <mergeCell ref="C30:C31"/>
    <mergeCell ref="D30:D31"/>
    <mergeCell ref="F16:F17"/>
    <mergeCell ref="D18:D19"/>
    <mergeCell ref="F18:F19"/>
    <mergeCell ref="A47:A48"/>
    <mergeCell ref="E47:E48"/>
    <mergeCell ref="K47:K48"/>
    <mergeCell ref="L47:L48"/>
    <mergeCell ref="C45:C46"/>
    <mergeCell ref="G45:G46"/>
    <mergeCell ref="K45:K46"/>
    <mergeCell ref="L45:L46"/>
    <mergeCell ref="E50:E51"/>
    <mergeCell ref="K50:K51"/>
    <mergeCell ref="L50:L51"/>
    <mergeCell ref="K22:K23"/>
    <mergeCell ref="G52:G53"/>
    <mergeCell ref="K52:K53"/>
    <mergeCell ref="L52:L53"/>
    <mergeCell ref="M54:O55"/>
    <mergeCell ref="D45:D46"/>
    <mergeCell ref="E54:E55"/>
    <mergeCell ref="K54:K55"/>
    <mergeCell ref="L54:L55"/>
    <mergeCell ref="M43:O44"/>
    <mergeCell ref="M45:O46"/>
    <mergeCell ref="M47:O48"/>
    <mergeCell ref="M50:O51"/>
    <mergeCell ref="M52:O53"/>
    <mergeCell ref="F28:F29"/>
    <mergeCell ref="F32:F33"/>
    <mergeCell ref="M24:M25"/>
    <mergeCell ref="M26:M27"/>
    <mergeCell ref="E28:E29"/>
    <mergeCell ref="F24:F25"/>
    <mergeCell ref="F26:F27"/>
    <mergeCell ref="E26:E27"/>
    <mergeCell ref="F30:F31"/>
    <mergeCell ref="G25:G26"/>
  </mergeCells>
  <phoneticPr fontId="0" type="noConversion"/>
  <printOptions horizontalCentered="1" verticalCentered="1"/>
  <pageMargins left="0" right="0" top="0" bottom="0" header="0.11811023622047245" footer="0.11811023622047245"/>
  <pageSetup paperSize="9" scale="91" orientation="portrait" horizontalDpi="300" verticalDpi="300" r:id="rId1"/>
  <headerFooter alignWithMargins="0"/>
  <colBreaks count="1" manualBreakCount="1">
    <brk id="16" min="1" max="5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2012-10-01T15:16:10Z</cp:lastPrinted>
  <dcterms:created xsi:type="dcterms:W3CDTF">1996-10-08T23:32:33Z</dcterms:created>
  <dcterms:modified xsi:type="dcterms:W3CDTF">2012-10-01T18:25:14Z</dcterms:modified>
</cp:coreProperties>
</file>