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И.ПР" sheetId="1" r:id="rId4"/>
    <sheet state="hidden" name="полуфинал" sheetId="2" r:id="rId5"/>
    <sheet state="hidden" name="пр.взв." sheetId="3" r:id="rId6"/>
    <sheet state="hidden" name="круги" sheetId="4" r:id="rId7"/>
    <sheet state="hidden" name="стартвый " sheetId="5" r:id="rId8"/>
    <sheet state="hidden" name="наградной лист" sheetId="6" r:id="rId9"/>
    <sheet state="visible" name="пр.хода" sheetId="7" r:id="rId10"/>
  </sheets>
  <definedNames/>
  <calcPr/>
</workbook>
</file>

<file path=xl/sharedStrings.xml><?xml version="1.0" encoding="utf-8"?>
<sst xmlns="http://schemas.openxmlformats.org/spreadsheetml/2006/main" count="195" uniqueCount="79">
  <si>
    <t>ПРОТОКОЛ ВЗВЕШИВАНИЯ</t>
  </si>
  <si>
    <t>ВСЕРОССИЙСКАЯ ФЕДЕРАЦИЯ САМБО</t>
  </si>
  <si>
    <t xml:space="preserve">В.К. </t>
  </si>
  <si>
    <t>ЗА 3 МЕСТО</t>
  </si>
  <si>
    <t>ВСТРЕЧА 1</t>
  </si>
  <si>
    <t>в.к.  62   кг</t>
  </si>
  <si>
    <t>Цвет</t>
  </si>
  <si>
    <t>№ п/ж</t>
  </si>
  <si>
    <t>Ф.И.О.</t>
  </si>
  <si>
    <t>Д. р., разряд</t>
  </si>
  <si>
    <t>Вед., регион</t>
  </si>
  <si>
    <t>Оценки</t>
  </si>
  <si>
    <t>Рез-т</t>
  </si>
  <si>
    <t>Время</t>
  </si>
  <si>
    <t xml:space="preserve">ИТОГОВЫЙ ПРОТОКОЛ                                                         </t>
  </si>
  <si>
    <t>№ п\п</t>
  </si>
  <si>
    <t>Дата рожд., разряд</t>
  </si>
  <si>
    <t>Округ, субъект, город, ведомство</t>
  </si>
  <si>
    <t>№ карточки</t>
  </si>
  <si>
    <t>Тренер</t>
  </si>
  <si>
    <t xml:space="preserve"> место</t>
  </si>
  <si>
    <t>Фёклин Сергей Юрьевич</t>
  </si>
  <si>
    <t>22.10.1992, МС</t>
  </si>
  <si>
    <t>Липецкая область</t>
  </si>
  <si>
    <t>Моргачёв О.М.</t>
  </si>
  <si>
    <t>Волков Максим Алексеевич</t>
  </si>
  <si>
    <t>26.01.2000, КМС</t>
  </si>
  <si>
    <t>Рязанская обл.</t>
  </si>
  <si>
    <t>Яковенко Д.В., Савельев Е.А.</t>
  </si>
  <si>
    <t>Волков Евгений Алексеевич</t>
  </si>
  <si>
    <t>Козлов Роман Витальевич</t>
  </si>
  <si>
    <t>04.05.1990, МСМК</t>
  </si>
  <si>
    <t>Мальцев С.А., Серегин С.М.</t>
  </si>
  <si>
    <t>Мосин Данила Владимирович</t>
  </si>
  <si>
    <t>31.05.2001, КМС</t>
  </si>
  <si>
    <t>Воронежская область</t>
  </si>
  <si>
    <t>Карпов А.А., Марченко И.Н.</t>
  </si>
  <si>
    <t>ЦФО</t>
  </si>
  <si>
    <t>Черняев Олег Витальевич</t>
  </si>
  <si>
    <t>27.04.1999, КМС</t>
  </si>
  <si>
    <t>Пензенская обл.</t>
  </si>
  <si>
    <t>Голованов О.И.</t>
  </si>
  <si>
    <t>Кузьменко Алексей Сергеевич</t>
  </si>
  <si>
    <t>27.07.1990, КМС</t>
  </si>
  <si>
    <t>Москва</t>
  </si>
  <si>
    <t>Павлов Д.А., Фунтиков П.В., Юхарев С.С.</t>
  </si>
  <si>
    <t>Руководитель ковра</t>
  </si>
  <si>
    <t>А</t>
  </si>
  <si>
    <t>Б</t>
  </si>
  <si>
    <t>ВСТРЕЧА 2</t>
  </si>
  <si>
    <t>ВСТРЕЧИ ПО КРУГАМ</t>
  </si>
  <si>
    <t>A</t>
  </si>
  <si>
    <t>ФИНАЛ</t>
  </si>
  <si>
    <t xml:space="preserve"> (Круг)</t>
  </si>
  <si>
    <t>1/4</t>
  </si>
  <si>
    <t>№ встр</t>
  </si>
  <si>
    <t>ПФО</t>
  </si>
  <si>
    <t>Очки</t>
  </si>
  <si>
    <t>7</t>
  </si>
  <si>
    <t>Результат</t>
  </si>
  <si>
    <t>7-8</t>
  </si>
  <si>
    <t xml:space="preserve">ПРОТОКОЛ ХОДА СОРЕВНОВАНИЙ       </t>
  </si>
  <si>
    <t>НАГРАДНОЙ ЛИСТ</t>
  </si>
  <si>
    <t>I м</t>
  </si>
  <si>
    <t>II м</t>
  </si>
  <si>
    <t>III м</t>
  </si>
  <si>
    <t>Тренер победителя:</t>
  </si>
  <si>
    <t>Полуфинал</t>
  </si>
  <si>
    <t>Награждение проводят:</t>
  </si>
  <si>
    <t xml:space="preserve"> (Утешительные встречи)</t>
  </si>
  <si>
    <t xml:space="preserve">ПРОТОКОЛ ХОДА СОРЕВНОВАНИЙ        </t>
  </si>
  <si>
    <t>(Утешительные встречи)</t>
  </si>
  <si>
    <t>А1</t>
  </si>
  <si>
    <t>Б1</t>
  </si>
  <si>
    <t>1 место</t>
  </si>
  <si>
    <t>2 место</t>
  </si>
  <si>
    <t>УТЕШИТЕЛЬНЫЕ ВСТРЕЧИ</t>
  </si>
  <si>
    <t>3 место</t>
  </si>
  <si>
    <t xml:space="preserve">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</si>
</sst>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5">
    <font>
      <sz val="10.0"/>
      <color rgb="FF000000"/>
      <name val="Arial"/>
    </font>
    <font>
      <b/>
      <sz val="10.0"/>
      <color theme="1"/>
      <name val="Arial"/>
    </font>
    <font>
      <b/>
      <i/>
      <sz val="12.0"/>
      <color theme="1"/>
      <name val="Arial"/>
    </font>
    <font/>
    <font>
      <sz val="10.0"/>
      <color theme="1"/>
      <name val="Arial"/>
    </font>
    <font>
      <b/>
      <u/>
      <sz val="12.0"/>
      <color rgb="FF0000FF"/>
      <name val="Arial"/>
    </font>
    <font>
      <sz val="12.0"/>
      <color theme="1"/>
      <name val="Arial"/>
    </font>
    <font>
      <b/>
      <sz val="10.0"/>
      <color theme="1"/>
      <name val="Arial Narrow"/>
    </font>
    <font>
      <sz val="10.0"/>
      <color theme="1"/>
      <name val="Arial Narrow"/>
    </font>
    <font>
      <sz val="14.0"/>
      <color rgb="FFFF0000"/>
      <name val="Cyrillicold"/>
    </font>
    <font>
      <b/>
      <sz val="10.0"/>
      <color rgb="FFFF0000"/>
      <name val="Arial Narrow"/>
    </font>
    <font>
      <b/>
      <i/>
      <sz val="11.0"/>
      <color theme="1"/>
      <name val="Arial"/>
    </font>
    <font>
      <b/>
      <sz val="10.0"/>
      <color rgb="FFFF0000"/>
      <name val="Arial"/>
    </font>
    <font>
      <sz val="10.0"/>
      <color rgb="FFFF0000"/>
      <name val="Arial Narrow"/>
    </font>
    <font>
      <sz val="10.0"/>
      <color rgb="FFFF0000"/>
      <name val="Arial"/>
    </font>
    <font>
      <u/>
      <sz val="10.0"/>
      <color theme="1"/>
      <name val="Arial"/>
    </font>
    <font>
      <b/>
      <sz val="12.0"/>
      <color theme="1"/>
      <name val="Arial Narrow"/>
    </font>
    <font>
      <sz val="12.0"/>
      <color theme="1"/>
      <name val="Arial Narrow"/>
    </font>
    <font>
      <sz val="11.0"/>
      <color theme="1"/>
      <name val="Arial Narrow"/>
    </font>
    <font>
      <sz val="11.0"/>
      <color rgb="FFFF0000"/>
      <name val="Arial Narrow"/>
    </font>
    <font>
      <sz val="12.0"/>
      <color rgb="FFFF0000"/>
      <name val="Arial"/>
    </font>
    <font>
      <sz val="14.0"/>
      <color theme="1"/>
      <name val="Arial"/>
    </font>
    <font>
      <b/>
      <sz val="14.0"/>
      <color theme="1"/>
      <name val="Arial"/>
    </font>
    <font>
      <b/>
      <u/>
      <sz val="14.0"/>
      <color rgb="FFFFFFFF"/>
      <name val="Arial"/>
    </font>
    <font>
      <b/>
      <sz val="12.0"/>
      <color theme="1"/>
      <name val="Arial"/>
    </font>
    <font>
      <b/>
      <sz val="24.0"/>
      <color rgb="FFFFFFFF"/>
      <name val="Arial"/>
    </font>
    <font>
      <b/>
      <sz val="16.0"/>
      <color theme="1"/>
      <name val="Arial Narrow"/>
    </font>
    <font>
      <color theme="1"/>
      <name val="Calibri"/>
    </font>
    <font>
      <sz val="12.0"/>
      <color rgb="FFFF0000"/>
      <name val="Arial Narrow"/>
    </font>
    <font>
      <b/>
      <u/>
      <sz val="12.0"/>
      <color rgb="FF0000FF"/>
      <name val="Arial"/>
    </font>
    <font>
      <sz val="9.0"/>
      <color theme="1"/>
      <name val="Arial Narrow"/>
    </font>
    <font>
      <b/>
      <sz val="10.0"/>
      <color rgb="FF0000FF"/>
      <name val="Arial"/>
    </font>
    <font>
      <sz val="10.0"/>
      <color theme="0"/>
      <name val="Arial Narrow"/>
    </font>
    <font>
      <sz val="9.0"/>
      <color theme="0"/>
      <name val="Arial Narrow"/>
    </font>
    <font>
      <b/>
      <sz val="10.0"/>
      <color rgb="FF008000"/>
      <name val="Arial Narrow"/>
    </font>
  </fonts>
  <fills count="7">
    <fill>
      <patternFill patternType="none"/>
    </fill>
    <fill>
      <patternFill patternType="lightGray"/>
    </fill>
    <fill>
      <patternFill patternType="solid">
        <fgColor rgb="FFCCFFFF"/>
        <bgColor rgb="FFCCFFFF"/>
      </patternFill>
    </fill>
    <fill>
      <patternFill patternType="solid">
        <fgColor rgb="FFFFFF00"/>
        <bgColor rgb="FFFFFF00"/>
      </patternFill>
    </fill>
    <fill>
      <patternFill patternType="solid">
        <fgColor rgb="FFFF0000"/>
        <bgColor rgb="FFFF0000"/>
      </patternFill>
    </fill>
    <fill>
      <patternFill patternType="solid">
        <fgColor rgb="FF0000FF"/>
        <bgColor rgb="FF0000FF"/>
      </patternFill>
    </fill>
    <fill>
      <patternFill patternType="solid">
        <fgColor rgb="FF008000"/>
        <bgColor rgb="FF008000"/>
      </patternFill>
    </fill>
  </fills>
  <borders count="70">
    <border/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top style="medium">
        <color rgb="FF000000"/>
      </top>
    </border>
    <border>
      <right style="thin">
        <color rgb="FF000000"/>
      </right>
      <top style="medium">
        <color rgb="FF000000"/>
      </top>
    </border>
    <border>
      <left style="thin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right style="thin">
        <color rgb="FF000000"/>
      </right>
      <bottom style="medium">
        <color rgb="FF000000"/>
      </bottom>
    </border>
    <border>
      <left style="thin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</border>
    <border>
      <top style="thin">
        <color rgb="FF000000"/>
      </top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medium">
        <color rgb="FF000000"/>
      </left>
      <right style="thin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</border>
    <border>
      <left style="thin">
        <color rgb="FF000000"/>
      </left>
      <right style="medium">
        <color rgb="FF000000"/>
      </right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right/>
      <top style="medium">
        <color rgb="FF000000"/>
      </top>
    </border>
    <border>
      <left style="medium">
        <color rgb="FF000000"/>
      </left>
      <right/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left style="medium">
        <color rgb="FF000000"/>
      </left>
      <right/>
      <bottom style="medium">
        <color rgb="FF000000"/>
      </bottom>
    </border>
    <border>
      <left style="medium">
        <color rgb="FF000000"/>
      </left>
    </border>
    <border>
      <left style="medium">
        <color rgb="FFFF0000"/>
      </left>
      <top style="medium">
        <color rgb="FFFF0000"/>
      </top>
    </border>
    <border>
      <top style="medium">
        <color rgb="FFFF0000"/>
      </top>
    </border>
    <border>
      <right style="medium">
        <color rgb="FFFF0000"/>
      </right>
      <top style="medium">
        <color rgb="FFFF0000"/>
      </top>
    </border>
    <border>
      <left style="medium">
        <color rgb="FFFF0000"/>
      </left>
      <bottom style="medium">
        <color rgb="FFFF0000"/>
      </bottom>
    </border>
    <border>
      <bottom style="medium">
        <color rgb="FFFF0000"/>
      </bottom>
    </border>
    <border>
      <right style="medium">
        <color rgb="FFFF0000"/>
      </right>
      <bottom style="medium">
        <color rgb="FFFF0000"/>
      </bottom>
    </border>
    <border>
      <left style="medium">
        <color rgb="FF0000FF"/>
      </left>
      <top style="medium">
        <color rgb="FF0000FF"/>
      </top>
    </border>
    <border>
      <top style="medium">
        <color rgb="FF0000FF"/>
      </top>
    </border>
    <border>
      <right style="medium">
        <color rgb="FF0000FF"/>
      </right>
      <top style="medium">
        <color rgb="FF0000FF"/>
      </top>
    </border>
    <border>
      <left style="medium">
        <color rgb="FF0000FF"/>
      </left>
      <bottom style="medium">
        <color rgb="FF0000FF"/>
      </bottom>
    </border>
    <border>
      <bottom style="medium">
        <color rgb="FF0000FF"/>
      </bottom>
    </border>
    <border>
      <right style="medium">
        <color rgb="FF0000FF"/>
      </right>
      <bottom style="medium">
        <color rgb="FF0000FF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</border>
    <border>
      <right style="medium">
        <color rgb="FF000000"/>
      </right>
      <top style="thin">
        <color rgb="FF000000"/>
      </top>
    </border>
    <border>
      <left style="thin">
        <color rgb="FF000000"/>
      </left>
      <right style="medium">
        <color rgb="FF008000"/>
      </right>
      <bottom style="thin">
        <color rgb="FF000000"/>
      </bottom>
    </border>
    <border>
      <top style="medium">
        <color rgb="FF008000"/>
      </top>
    </border>
    <border>
      <right style="medium">
        <color rgb="FF008000"/>
      </right>
      <top style="medium">
        <color rgb="FF008000"/>
      </top>
    </border>
    <border>
      <left style="medium">
        <color rgb="FF008000"/>
      </left>
      <top style="medium">
        <color rgb="FF008000"/>
      </top>
    </border>
    <border>
      <left style="medium">
        <color rgb="FF008000"/>
      </left>
      <right style="thin">
        <color rgb="FF000000"/>
      </right>
      <bottom style="thin">
        <color rgb="FF000000"/>
      </bottom>
    </border>
    <border>
      <bottom style="medium">
        <color rgb="FF008000"/>
      </bottom>
    </border>
    <border>
      <right style="medium">
        <color rgb="FF008000"/>
      </right>
      <bottom style="medium">
        <color rgb="FF008000"/>
      </bottom>
    </border>
    <border>
      <left style="medium">
        <color rgb="FF008000"/>
      </left>
      <bottom style="medium">
        <color rgb="FF008000"/>
      </bottom>
    </border>
    <border>
      <left style="medium">
        <color rgb="FF008000"/>
      </left>
      <right style="thin">
        <color rgb="FF000000"/>
      </right>
    </border>
  </borders>
  <cellStyleXfs count="1">
    <xf borderId="0" fillId="0" fontId="0" numFmtId="0" applyAlignment="1" applyFont="1"/>
  </cellStyleXfs>
  <cellXfs count="231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shrinkToFit="0" vertical="center" wrapText="1"/>
    </xf>
    <xf borderId="1" fillId="0" fontId="2" numFmtId="0" xfId="0" applyAlignment="1" applyBorder="1" applyFont="1">
      <alignment horizontal="center" shrinkToFit="0" vertical="center" wrapText="1"/>
    </xf>
    <xf borderId="2" fillId="0" fontId="3" numFmtId="0" xfId="0" applyBorder="1" applyFont="1"/>
    <xf borderId="3" fillId="0" fontId="3" numFmtId="0" xfId="0" applyBorder="1" applyFont="1"/>
    <xf borderId="0" fillId="0" fontId="1" numFmtId="0" xfId="0" applyAlignment="1" applyFont="1">
      <alignment horizontal="center" shrinkToFit="0" vertical="center" wrapText="0"/>
    </xf>
    <xf borderId="0" fillId="0" fontId="4" numFmtId="0" xfId="0" applyAlignment="1" applyFont="1">
      <alignment horizontal="center" shrinkToFit="0" vertical="center" wrapText="1"/>
    </xf>
    <xf borderId="0" fillId="0" fontId="5" numFmtId="0" xfId="0" applyAlignment="1" applyFont="1">
      <alignment horizontal="center" shrinkToFit="0" vertical="center" wrapText="0"/>
    </xf>
    <xf borderId="0" fillId="0" fontId="6" numFmtId="0" xfId="0" applyAlignment="1" applyFont="1">
      <alignment shrinkToFit="0" vertical="center" wrapText="1"/>
    </xf>
    <xf borderId="0" fillId="0" fontId="7" numFmtId="0" xfId="0" applyAlignment="1" applyFont="1">
      <alignment horizontal="center" shrinkToFit="0" vertical="center" wrapText="1"/>
    </xf>
    <xf borderId="0" fillId="0" fontId="4" numFmtId="0" xfId="0" applyAlignment="1" applyFont="1">
      <alignment shrinkToFit="0" vertical="bottom" wrapText="0"/>
    </xf>
    <xf borderId="4" fillId="0" fontId="8" numFmtId="0" xfId="0" applyAlignment="1" applyBorder="1" applyFont="1">
      <alignment horizontal="center" shrinkToFit="0" vertical="center" wrapText="1"/>
    </xf>
    <xf borderId="4" fillId="0" fontId="1" numFmtId="0" xfId="0" applyAlignment="1" applyBorder="1" applyFont="1">
      <alignment horizontal="center" shrinkToFit="0" vertical="center" wrapText="1"/>
    </xf>
    <xf borderId="5" fillId="0" fontId="8" numFmtId="0" xfId="0" applyAlignment="1" applyBorder="1" applyFont="1">
      <alignment horizontal="center" shrinkToFit="0" vertical="center" wrapText="1"/>
    </xf>
    <xf borderId="6" fillId="0" fontId="8" numFmtId="0" xfId="0" applyAlignment="1" applyBorder="1" applyFont="1">
      <alignment horizontal="center" shrinkToFit="0" vertical="center" wrapText="1"/>
    </xf>
    <xf borderId="7" fillId="0" fontId="8" numFmtId="0" xfId="0" applyAlignment="1" applyBorder="1" applyFont="1">
      <alignment horizontal="center" shrinkToFit="0" vertical="center" wrapText="1"/>
    </xf>
    <xf borderId="8" fillId="0" fontId="3" numFmtId="0" xfId="0" applyBorder="1" applyFont="1"/>
    <xf borderId="9" fillId="0" fontId="3" numFmtId="0" xfId="0" applyBorder="1" applyFont="1"/>
    <xf borderId="10" fillId="0" fontId="3" numFmtId="0" xfId="0" applyBorder="1" applyFont="1"/>
    <xf borderId="11" fillId="0" fontId="3" numFmtId="0" xfId="0" applyBorder="1" applyFont="1"/>
    <xf borderId="0" fillId="0" fontId="9" numFmtId="0" xfId="0" applyAlignment="1" applyFont="1">
      <alignment horizontal="center" shrinkToFit="0" vertical="center" wrapText="0"/>
    </xf>
    <xf borderId="0" fillId="0" fontId="9" numFmtId="0" xfId="0" applyAlignment="1" applyFont="1">
      <alignment shrinkToFit="0" vertical="center" wrapText="0"/>
    </xf>
    <xf borderId="4" fillId="0" fontId="3" numFmtId="0" xfId="0" applyBorder="1" applyFont="1"/>
    <xf borderId="5" fillId="0" fontId="10" numFmtId="0" xfId="0" applyAlignment="1" applyBorder="1" applyFont="1">
      <alignment horizontal="center" shrinkToFit="0" vertical="center" wrapText="1"/>
    </xf>
    <xf borderId="12" fillId="2" fontId="11" numFmtId="0" xfId="0" applyAlignment="1" applyBorder="1" applyFill="1" applyFont="1">
      <alignment horizontal="center" shrinkToFit="0" vertical="center" wrapText="1"/>
    </xf>
    <xf borderId="13" fillId="0" fontId="3" numFmtId="0" xfId="0" applyBorder="1" applyFont="1"/>
    <xf borderId="14" fillId="0" fontId="3" numFmtId="0" xfId="0" applyBorder="1" applyFont="1"/>
    <xf borderId="15" fillId="0" fontId="3" numFmtId="0" xfId="0" applyBorder="1" applyFont="1"/>
    <xf borderId="16" fillId="0" fontId="3" numFmtId="0" xfId="0" applyBorder="1" applyFont="1"/>
    <xf borderId="17" fillId="0" fontId="7" numFmtId="0" xfId="0" applyAlignment="1" applyBorder="1" applyFont="1">
      <alignment horizontal="center" shrinkToFit="0" vertical="center" wrapText="1"/>
    </xf>
    <xf borderId="5" fillId="0" fontId="12" numFmtId="0" xfId="0" applyAlignment="1" applyBorder="1" applyFont="1">
      <alignment horizontal="center" shrinkToFit="0" vertical="center" wrapText="1"/>
    </xf>
    <xf borderId="18" fillId="0" fontId="13" numFmtId="0" xfId="0" applyAlignment="1" applyBorder="1" applyFont="1">
      <alignment horizontal="center" shrinkToFit="0" vertical="center" wrapText="1"/>
    </xf>
    <xf borderId="5" fillId="3" fontId="8" numFmtId="0" xfId="0" applyAlignment="1" applyBorder="1" applyFill="1" applyFont="1">
      <alignment horizontal="left" shrinkToFit="0" vertical="center" wrapText="1"/>
    </xf>
    <xf borderId="17" fillId="0" fontId="8" numFmtId="0" xfId="0" applyAlignment="1" applyBorder="1" applyFont="1">
      <alignment horizontal="center" shrinkToFit="0" vertical="center" wrapText="1"/>
    </xf>
    <xf borderId="19" fillId="0" fontId="8" numFmtId="0" xfId="0" applyAlignment="1" applyBorder="1" applyFont="1">
      <alignment horizontal="center" shrinkToFit="0" vertical="center" wrapText="1"/>
    </xf>
    <xf borderId="20" fillId="0" fontId="8" numFmtId="0" xfId="0" applyAlignment="1" applyBorder="1" applyFont="1">
      <alignment horizontal="center" shrinkToFit="0" vertical="center" wrapText="1"/>
    </xf>
    <xf borderId="19" fillId="0" fontId="3" numFmtId="0" xfId="0" applyBorder="1" applyFont="1"/>
    <xf borderId="5" fillId="4" fontId="8" numFmtId="0" xfId="0" applyAlignment="1" applyBorder="1" applyFill="1" applyFont="1">
      <alignment horizontal="center" shrinkToFit="0" vertical="center" wrapText="1"/>
    </xf>
    <xf borderId="21" fillId="0" fontId="8" numFmtId="0" xfId="0" applyAlignment="1" applyBorder="1" applyFont="1">
      <alignment horizontal="center" shrinkToFit="0" vertical="center" wrapText="1"/>
    </xf>
    <xf borderId="5" fillId="0" fontId="8" numFmtId="14" xfId="0" applyAlignment="1" applyBorder="1" applyFont="1" applyNumberFormat="1">
      <alignment horizontal="center" shrinkToFit="0" vertical="center" wrapText="1"/>
    </xf>
    <xf borderId="22" fillId="0" fontId="8" numFmtId="0" xfId="0" applyAlignment="1" applyBorder="1" applyFont="1">
      <alignment horizontal="center" shrinkToFit="0" vertical="center" wrapText="1"/>
    </xf>
    <xf borderId="5" fillId="0" fontId="4" numFmtId="0" xfId="0" applyAlignment="1" applyBorder="1" applyFont="1">
      <alignment horizontal="center" shrinkToFit="0" vertical="center" wrapText="1"/>
    </xf>
    <xf borderId="8" fillId="0" fontId="8" numFmtId="0" xfId="0" applyAlignment="1" applyBorder="1" applyFont="1">
      <alignment horizontal="center" shrinkToFit="0" vertical="center" wrapText="1"/>
    </xf>
    <xf borderId="23" fillId="0" fontId="3" numFmtId="0" xfId="0" applyBorder="1" applyFont="1"/>
    <xf borderId="5" fillId="0" fontId="8" numFmtId="0" xfId="0" applyAlignment="1" applyBorder="1" applyFont="1">
      <alignment horizontal="left" shrinkToFit="0" vertical="center" wrapText="1"/>
    </xf>
    <xf borderId="5" fillId="0" fontId="8" numFmtId="49" xfId="0" applyAlignment="1" applyBorder="1" applyFont="1" applyNumberFormat="1">
      <alignment horizontal="center" shrinkToFit="0" vertical="center" wrapText="1"/>
    </xf>
    <xf borderId="24" fillId="0" fontId="3" numFmtId="0" xfId="0" applyBorder="1" applyFont="1"/>
    <xf borderId="5" fillId="0" fontId="8" numFmtId="14" xfId="0" applyAlignment="1" applyBorder="1" applyFont="1" applyNumberFormat="1">
      <alignment horizontal="left" shrinkToFit="0" vertical="center" wrapText="1"/>
    </xf>
    <xf borderId="25" fillId="0" fontId="3" numFmtId="0" xfId="0" applyBorder="1" applyFont="1"/>
    <xf borderId="26" fillId="0" fontId="3" numFmtId="0" xfId="0" applyBorder="1" applyFont="1"/>
    <xf borderId="27" fillId="0" fontId="3" numFmtId="0" xfId="0" applyBorder="1" applyFont="1"/>
    <xf borderId="18" fillId="0" fontId="14" numFmtId="0" xfId="0" applyAlignment="1" applyBorder="1" applyFont="1">
      <alignment horizontal="center" shrinkToFit="0" vertical="center" wrapText="1"/>
    </xf>
    <xf borderId="8" fillId="0" fontId="8" numFmtId="0" xfId="0" applyAlignment="1" applyBorder="1" applyFont="1">
      <alignment horizontal="left" shrinkToFit="0" vertical="center" wrapText="1"/>
    </xf>
    <xf borderId="17" fillId="0" fontId="8" numFmtId="0" xfId="0" applyAlignment="1" applyBorder="1" applyFont="1">
      <alignment horizontal="left" shrinkToFit="0" vertical="center" wrapText="1"/>
    </xf>
    <xf borderId="5" fillId="0" fontId="14" numFmtId="0" xfId="0" applyAlignment="1" applyBorder="1" applyFont="1">
      <alignment horizontal="center" shrinkToFit="0" vertical="center" wrapText="1"/>
    </xf>
    <xf borderId="8" fillId="0" fontId="7" numFmtId="0" xfId="0" applyAlignment="1" applyBorder="1" applyFont="1">
      <alignment horizontal="center" shrinkToFit="0" vertical="center" wrapText="1"/>
    </xf>
    <xf borderId="19" fillId="0" fontId="8" numFmtId="14" xfId="0" applyAlignment="1" applyBorder="1" applyFont="1" applyNumberFormat="1">
      <alignment horizontal="center" shrinkToFit="0" vertical="center" wrapText="1"/>
    </xf>
    <xf borderId="5" fillId="5" fontId="8" numFmtId="0" xfId="0" applyAlignment="1" applyBorder="1" applyFill="1" applyFont="1">
      <alignment horizontal="center" shrinkToFit="0" vertical="center" wrapText="1"/>
    </xf>
    <xf borderId="21" fillId="0" fontId="8" numFmtId="49" xfId="0" applyAlignment="1" applyBorder="1" applyFont="1" applyNumberFormat="1">
      <alignment horizontal="center" shrinkToFit="0" vertical="center" wrapText="1"/>
    </xf>
    <xf borderId="22" fillId="0" fontId="8" numFmtId="0" xfId="0" applyAlignment="1" applyBorder="1" applyFont="1">
      <alignment horizontal="left" shrinkToFit="0" vertical="center" wrapText="1"/>
    </xf>
    <xf borderId="28" fillId="0" fontId="3" numFmtId="0" xfId="0" applyBorder="1" applyFont="1"/>
    <xf borderId="29" fillId="0" fontId="3" numFmtId="0" xfId="0" applyBorder="1" applyFont="1"/>
    <xf borderId="5" fillId="0" fontId="8" numFmtId="49" xfId="0" applyAlignment="1" applyBorder="1" applyFont="1" applyNumberFormat="1">
      <alignment horizontal="left" shrinkToFit="0" vertical="center" wrapText="1"/>
    </xf>
    <xf borderId="30" fillId="0" fontId="7" numFmtId="0" xfId="0" applyAlignment="1" applyBorder="1" applyFont="1">
      <alignment horizontal="center" shrinkToFit="0" vertical="center" wrapText="1"/>
    </xf>
    <xf borderId="5" fillId="0" fontId="4" numFmtId="49" xfId="0" applyAlignment="1" applyBorder="1" applyFont="1" applyNumberFormat="1">
      <alignment horizontal="center" shrinkToFit="0" vertical="center" wrapText="1"/>
    </xf>
    <xf borderId="0" fillId="0" fontId="1" numFmtId="0" xfId="0" applyAlignment="1" applyFont="1">
      <alignment shrinkToFit="0" vertical="bottom" wrapText="0"/>
    </xf>
    <xf borderId="31" fillId="0" fontId="14" numFmtId="0" xfId="0" applyAlignment="1" applyBorder="1" applyFont="1">
      <alignment horizontal="center" shrinkToFit="0" vertical="center" wrapText="1"/>
    </xf>
    <xf borderId="32" fillId="0" fontId="4" numFmtId="0" xfId="0" applyAlignment="1" applyBorder="1" applyFont="1">
      <alignment shrinkToFit="0" vertical="bottom" wrapText="0"/>
    </xf>
    <xf borderId="0" fillId="0" fontId="15" numFmtId="0" xfId="0" applyAlignment="1" applyFont="1">
      <alignment horizontal="left" shrinkToFit="0" vertical="bottom" wrapText="0"/>
    </xf>
    <xf borderId="0" fillId="0" fontId="1" numFmtId="0" xfId="0" applyAlignment="1" applyFont="1">
      <alignment horizontal="left" shrinkToFit="0" vertical="bottom" wrapText="0"/>
    </xf>
    <xf borderId="30" fillId="0" fontId="8" numFmtId="0" xfId="0" applyAlignment="1" applyBorder="1" applyFont="1">
      <alignment horizontal="left" shrinkToFit="0" vertical="center" wrapText="1"/>
    </xf>
    <xf borderId="0" fillId="0" fontId="4" numFmtId="0" xfId="0" applyAlignment="1" applyFont="1">
      <alignment horizontal="left" shrinkToFit="0" vertical="bottom" wrapText="0"/>
    </xf>
    <xf borderId="8" fillId="0" fontId="8" numFmtId="14" xfId="0" applyAlignment="1" applyBorder="1" applyFont="1" applyNumberFormat="1">
      <alignment horizontal="center" shrinkToFit="0" vertical="center" wrapText="1"/>
    </xf>
    <xf borderId="33" fillId="0" fontId="8" numFmtId="0" xfId="0" applyAlignment="1" applyBorder="1" applyFont="1">
      <alignment horizontal="left" shrinkToFit="0" vertical="center" wrapText="1"/>
    </xf>
    <xf borderId="5" fillId="0" fontId="7" numFmtId="0" xfId="0" applyAlignment="1" applyBorder="1" applyFont="1">
      <alignment horizontal="center" shrinkToFit="0" vertical="center" wrapText="1"/>
    </xf>
    <xf borderId="0" fillId="0" fontId="16" numFmtId="0" xfId="0" applyAlignment="1" applyFont="1">
      <alignment horizontal="center" shrinkToFit="0" vertical="center" wrapText="1"/>
    </xf>
    <xf borderId="0" fillId="0" fontId="6" numFmtId="0" xfId="0" applyAlignment="1" applyFont="1">
      <alignment horizontal="center" shrinkToFit="0" vertical="center" wrapText="1"/>
    </xf>
    <xf borderId="0" fillId="0" fontId="16" numFmtId="0" xfId="0" applyAlignment="1" applyFont="1">
      <alignment horizontal="center" shrinkToFit="0" vertical="center" wrapText="0"/>
    </xf>
    <xf borderId="4" fillId="0" fontId="16" numFmtId="0" xfId="0" applyAlignment="1" applyBorder="1" applyFont="1">
      <alignment horizontal="center" shrinkToFit="0" vertical="center" wrapText="1"/>
    </xf>
    <xf borderId="0" fillId="0" fontId="17" numFmtId="0" xfId="0" applyAlignment="1" applyFont="1">
      <alignment horizontal="center" shrinkToFit="0" vertical="center" wrapText="0"/>
    </xf>
    <xf borderId="0" fillId="0" fontId="17" numFmtId="49" xfId="0" applyAlignment="1" applyFont="1" applyNumberFormat="1">
      <alignment horizontal="center" shrinkToFit="0" vertical="center" wrapText="0"/>
    </xf>
    <xf borderId="34" fillId="0" fontId="18" numFmtId="0" xfId="0" applyAlignment="1" applyBorder="1" applyFont="1">
      <alignment horizontal="center" shrinkToFit="0" vertical="center" wrapText="1"/>
    </xf>
    <xf borderId="19" fillId="0" fontId="19" numFmtId="0" xfId="0" applyAlignment="1" applyBorder="1" applyFont="1">
      <alignment horizontal="center" shrinkToFit="0" vertical="center" wrapText="1"/>
    </xf>
    <xf borderId="21" fillId="0" fontId="18" numFmtId="0" xfId="0" applyAlignment="1" applyBorder="1" applyFont="1">
      <alignment horizontal="center" shrinkToFit="0" vertical="center" wrapText="1"/>
    </xf>
    <xf borderId="21" fillId="0" fontId="18" numFmtId="49" xfId="0" applyAlignment="1" applyBorder="1" applyFont="1" applyNumberFormat="1">
      <alignment horizontal="center" shrinkToFit="0" vertical="center" wrapText="1"/>
    </xf>
    <xf borderId="30" fillId="0" fontId="7" numFmtId="49" xfId="0" applyAlignment="1" applyBorder="1" applyFont="1" applyNumberFormat="1">
      <alignment horizontal="center" shrinkToFit="0" vertical="center" wrapText="1"/>
    </xf>
    <xf borderId="22" fillId="0" fontId="18" numFmtId="49" xfId="0" applyAlignment="1" applyBorder="1" applyFont="1" applyNumberFormat="1">
      <alignment horizontal="center" shrinkToFit="0" vertical="center" wrapText="1"/>
    </xf>
    <xf borderId="35" fillId="0" fontId="3" numFmtId="0" xfId="0" applyBorder="1" applyFont="1"/>
    <xf borderId="20" fillId="0" fontId="6" numFmtId="0" xfId="0" applyAlignment="1" applyBorder="1" applyFont="1">
      <alignment horizontal="center" shrinkToFit="0" vertical="center" wrapText="1"/>
    </xf>
    <xf borderId="36" fillId="0" fontId="7" numFmtId="49" xfId="0" applyAlignment="1" applyBorder="1" applyFont="1" applyNumberFormat="1">
      <alignment horizontal="center" shrinkToFit="0" vertical="center" wrapText="1"/>
    </xf>
    <xf borderId="0" fillId="0" fontId="14" numFmtId="0" xfId="0" applyAlignment="1" applyFont="1">
      <alignment horizontal="center" shrinkToFit="0" vertical="center" wrapText="1"/>
    </xf>
    <xf borderId="21" fillId="0" fontId="20" numFmtId="0" xfId="0" applyAlignment="1" applyBorder="1" applyFont="1">
      <alignment horizontal="center" shrinkToFit="0" vertical="center" wrapText="1"/>
    </xf>
    <xf borderId="36" fillId="0" fontId="8" numFmtId="0" xfId="0" applyAlignment="1" applyBorder="1" applyFont="1">
      <alignment horizontal="left" shrinkToFit="0" vertical="center" wrapText="1"/>
    </xf>
    <xf borderId="21" fillId="0" fontId="4" numFmtId="0" xfId="0" applyAlignment="1" applyBorder="1" applyFont="1">
      <alignment horizontal="left" shrinkToFit="0" vertical="center" wrapText="1"/>
    </xf>
    <xf borderId="0" fillId="0" fontId="1" numFmtId="0" xfId="0" applyAlignment="1" applyFont="1">
      <alignment horizontal="center" shrinkToFit="0" vertical="bottom" wrapText="0"/>
    </xf>
    <xf borderId="11" fillId="0" fontId="8" numFmtId="0" xfId="0" applyAlignment="1" applyBorder="1" applyFont="1">
      <alignment horizontal="center" shrinkToFit="0" vertical="center" wrapText="1"/>
    </xf>
    <xf borderId="0" fillId="0" fontId="4" numFmtId="0" xfId="0" applyAlignment="1" applyFont="1">
      <alignment horizontal="center" shrinkToFit="0" vertical="bottom" wrapText="0"/>
    </xf>
    <xf borderId="21" fillId="0" fontId="4" numFmtId="14" xfId="0" applyAlignment="1" applyBorder="1" applyFont="1" applyNumberFormat="1">
      <alignment horizontal="center" shrinkToFit="0" vertical="center" wrapText="1"/>
    </xf>
    <xf borderId="10" fillId="0" fontId="8" numFmtId="0" xfId="0" applyAlignment="1" applyBorder="1" applyFont="1">
      <alignment horizontal="center" shrinkToFit="0" vertical="center" wrapText="1"/>
    </xf>
    <xf borderId="21" fillId="0" fontId="4" numFmtId="0" xfId="0" applyAlignment="1" applyBorder="1" applyFont="1">
      <alignment horizontal="center" shrinkToFit="0" vertical="center" wrapText="1"/>
    </xf>
    <xf borderId="37" fillId="0" fontId="8" numFmtId="0" xfId="0" applyAlignment="1" applyBorder="1" applyFont="1">
      <alignment horizontal="left" shrinkToFit="0" vertical="center" wrapText="1"/>
    </xf>
    <xf borderId="21" fillId="0" fontId="7" numFmtId="0" xfId="0" applyAlignment="1" applyBorder="1" applyFont="1">
      <alignment horizontal="center" shrinkToFit="0" vertical="center" wrapText="1"/>
    </xf>
    <xf borderId="0" fillId="0" fontId="6" numFmtId="0" xfId="0" applyAlignment="1" applyFont="1">
      <alignment shrinkToFit="0" vertical="bottom" wrapText="0"/>
    </xf>
    <xf borderId="21" fillId="0" fontId="7" numFmtId="49" xfId="0" applyAlignment="1" applyBorder="1" applyFont="1" applyNumberFormat="1">
      <alignment horizontal="center" shrinkToFit="0" vertical="center" wrapText="1"/>
    </xf>
    <xf borderId="0" fillId="0" fontId="2" numFmtId="0" xfId="0" applyAlignment="1" applyFont="1">
      <alignment shrinkToFit="0" vertical="bottom" wrapText="0"/>
    </xf>
    <xf borderId="21" fillId="0" fontId="6" numFmtId="0" xfId="0" applyAlignment="1" applyBorder="1" applyFont="1">
      <alignment horizontal="center" shrinkToFit="0" vertical="center" wrapText="1"/>
    </xf>
    <xf borderId="6" fillId="0" fontId="3" numFmtId="0" xfId="0" applyBorder="1" applyFont="1"/>
    <xf borderId="5" fillId="0" fontId="20" numFmtId="0" xfId="0" applyAlignment="1" applyBorder="1" applyFont="1">
      <alignment horizontal="center" shrinkToFit="0" vertical="center" wrapText="1"/>
    </xf>
    <xf borderId="5" fillId="0" fontId="4" numFmtId="0" xfId="0" applyAlignment="1" applyBorder="1" applyFont="1">
      <alignment horizontal="left" shrinkToFit="0" vertical="center" wrapText="1"/>
    </xf>
    <xf borderId="38" fillId="0" fontId="1" numFmtId="0" xfId="0" applyAlignment="1" applyBorder="1" applyFont="1">
      <alignment horizontal="center" shrinkToFit="0" vertical="center" wrapText="1"/>
    </xf>
    <xf borderId="18" fillId="0" fontId="3" numFmtId="0" xfId="0" applyBorder="1" applyFont="1"/>
    <xf borderId="12" fillId="2" fontId="2" numFmtId="0" xfId="0" applyAlignment="1" applyBorder="1" applyFont="1">
      <alignment horizontal="center" shrinkToFit="0" vertical="center" wrapText="1"/>
    </xf>
    <xf borderId="39" fillId="0" fontId="3" numFmtId="0" xfId="0" applyBorder="1" applyFont="1"/>
    <xf borderId="5" fillId="0" fontId="4" numFmtId="14" xfId="0" applyAlignment="1" applyBorder="1" applyFont="1" applyNumberFormat="1">
      <alignment horizontal="center" shrinkToFit="0" vertical="center" wrapText="1"/>
    </xf>
    <xf borderId="18" fillId="0" fontId="4" numFmtId="0" xfId="0" applyAlignment="1" applyBorder="1" applyFont="1">
      <alignment horizontal="center" shrinkToFit="0" vertical="center" wrapText="1"/>
    </xf>
    <xf borderId="0" fillId="0" fontId="1" numFmtId="0" xfId="0" applyAlignment="1" applyFont="1">
      <alignment shrinkToFit="0" vertical="center" wrapText="1"/>
    </xf>
    <xf borderId="0" fillId="0" fontId="21" numFmtId="0" xfId="0" applyAlignment="1" applyFont="1">
      <alignment horizontal="center" shrinkToFit="0" vertical="center" wrapText="0"/>
    </xf>
    <xf borderId="0" fillId="0" fontId="22" numFmtId="0" xfId="0" applyAlignment="1" applyFont="1">
      <alignment shrinkToFit="0" vertical="bottom" wrapText="0"/>
    </xf>
    <xf borderId="0" fillId="0" fontId="21" numFmtId="0" xfId="0" applyAlignment="1" applyFont="1">
      <alignment shrinkToFit="0" vertical="bottom" wrapText="0"/>
    </xf>
    <xf borderId="0" fillId="0" fontId="4" numFmtId="0" xfId="0" applyAlignment="1" applyFont="1">
      <alignment shrinkToFit="0" vertical="center" wrapText="1"/>
    </xf>
    <xf borderId="12" fillId="5" fontId="23" numFmtId="0" xfId="0" applyAlignment="1" applyBorder="1" applyFont="1">
      <alignment horizontal="center" shrinkToFit="0" vertical="center" wrapText="0"/>
    </xf>
    <xf borderId="0" fillId="0" fontId="24" numFmtId="0" xfId="0" applyAlignment="1" applyFont="1">
      <alignment shrinkToFit="0" vertical="center" wrapText="0"/>
    </xf>
    <xf borderId="40" fillId="4" fontId="25" numFmtId="0" xfId="0" applyAlignment="1" applyBorder="1" applyFont="1">
      <alignment horizontal="center" shrinkToFit="0" vertical="center" wrapText="0"/>
    </xf>
    <xf borderId="0" fillId="0" fontId="24" numFmtId="0" xfId="0" applyAlignment="1" applyFont="1">
      <alignment horizontal="left" shrinkToFit="0" vertical="center" wrapText="1"/>
    </xf>
    <xf borderId="0" fillId="0" fontId="4" numFmtId="49" xfId="0" applyAlignment="1" applyFont="1" applyNumberFormat="1">
      <alignment horizontal="center" shrinkToFit="0" vertical="center" wrapText="0"/>
    </xf>
    <xf borderId="18" fillId="0" fontId="26" numFmtId="0" xfId="0" applyAlignment="1" applyBorder="1" applyFont="1">
      <alignment horizontal="left" shrinkToFit="0" vertical="center" wrapText="1"/>
    </xf>
    <xf borderId="38" fillId="0" fontId="24" numFmtId="0" xfId="0" applyAlignment="1" applyBorder="1" applyFont="1">
      <alignment horizontal="center" shrinkToFit="0" vertical="center" wrapText="1"/>
    </xf>
    <xf borderId="39" fillId="0" fontId="21" numFmtId="14" xfId="0" applyAlignment="1" applyBorder="1" applyFont="1" applyNumberFormat="1">
      <alignment horizontal="center" shrinkToFit="0" vertical="center" wrapText="1"/>
    </xf>
    <xf borderId="0" fillId="0" fontId="4" numFmtId="0" xfId="0" applyAlignment="1" applyFont="1">
      <alignment horizontal="right" shrinkToFit="0" vertical="bottom" wrapText="0"/>
    </xf>
    <xf borderId="41" fillId="0" fontId="3" numFmtId="0" xfId="0" applyBorder="1" applyFont="1"/>
    <xf borderId="42" fillId="0" fontId="3" numFmtId="0" xfId="0" applyBorder="1" applyFont="1"/>
    <xf borderId="17" fillId="0" fontId="8" numFmtId="14" xfId="0" applyAlignment="1" applyBorder="1" applyFont="1" applyNumberFormat="1">
      <alignment horizontal="center" shrinkToFit="0" vertical="center" wrapText="1"/>
    </xf>
    <xf borderId="6" fillId="0" fontId="4" numFmtId="14" xfId="0" applyAlignment="1" applyBorder="1" applyFont="1" applyNumberFormat="1">
      <alignment horizontal="center" shrinkToFit="0" vertical="center" wrapText="1"/>
    </xf>
    <xf borderId="0" fillId="0" fontId="21" numFmtId="0" xfId="0" applyAlignment="1" applyFont="1">
      <alignment horizontal="center" shrinkToFit="0" vertical="center" wrapText="1"/>
    </xf>
    <xf borderId="43" fillId="0" fontId="3" numFmtId="0" xfId="0" applyBorder="1" applyFont="1"/>
    <xf borderId="44" fillId="0" fontId="3" numFmtId="0" xfId="0" applyBorder="1" applyFont="1"/>
    <xf borderId="17" fillId="0" fontId="1" numFmtId="49" xfId="0" applyAlignment="1" applyBorder="1" applyFont="1" applyNumberFormat="1">
      <alignment horizontal="center" shrinkToFit="0" vertical="center" wrapText="0"/>
    </xf>
    <xf borderId="40" fillId="5" fontId="25" numFmtId="0" xfId="0" applyAlignment="1" applyBorder="1" applyFont="1">
      <alignment horizontal="center" shrinkToFit="0" vertical="center" wrapText="0"/>
    </xf>
    <xf borderId="6" fillId="0" fontId="4" numFmtId="0" xfId="0" applyAlignment="1" applyBorder="1" applyFont="1">
      <alignment horizontal="center" shrinkToFit="0" vertical="center" wrapText="1"/>
    </xf>
    <xf borderId="0" fillId="0" fontId="4" numFmtId="49" xfId="0" applyAlignment="1" applyFont="1" applyNumberFormat="1">
      <alignment shrinkToFit="0" vertical="center" wrapText="0"/>
    </xf>
    <xf borderId="45" fillId="0" fontId="24" numFmtId="0" xfId="0" applyAlignment="1" applyBorder="1" applyFont="1">
      <alignment horizontal="center" shrinkToFit="0" vertical="center" wrapText="1"/>
    </xf>
    <xf borderId="36" fillId="0" fontId="8" numFmtId="14" xfId="0" applyAlignment="1" applyBorder="1" applyFont="1" applyNumberFormat="1">
      <alignment horizontal="center" shrinkToFit="0" vertical="center" wrapText="1"/>
    </xf>
    <xf borderId="40" fillId="6" fontId="25" numFmtId="0" xfId="0" applyAlignment="1" applyBorder="1" applyFill="1" applyFont="1">
      <alignment horizontal="center" shrinkToFit="0" vertical="center" wrapText="0"/>
    </xf>
    <xf borderId="36" fillId="0" fontId="8" numFmtId="0" xfId="0" applyAlignment="1" applyBorder="1" applyFont="1">
      <alignment horizontal="center" shrinkToFit="0" vertical="center" wrapText="1"/>
    </xf>
    <xf borderId="23" fillId="0" fontId="4" numFmtId="49" xfId="0" applyAlignment="1" applyBorder="1" applyFont="1" applyNumberFormat="1">
      <alignment horizontal="center" shrinkToFit="0" vertical="center" wrapText="0"/>
    </xf>
    <xf borderId="31" fillId="0" fontId="4" numFmtId="49" xfId="0" applyAlignment="1" applyBorder="1" applyFont="1" applyNumberFormat="1">
      <alignment horizontal="center" shrinkToFit="0" vertical="center" wrapText="0"/>
    </xf>
    <xf borderId="10" fillId="0" fontId="4" numFmtId="49" xfId="0" applyAlignment="1" applyBorder="1" applyFont="1" applyNumberFormat="1">
      <alignment horizontal="center" shrinkToFit="0" vertical="center" wrapText="0"/>
    </xf>
    <xf borderId="43" fillId="0" fontId="4" numFmtId="0" xfId="0" applyAlignment="1" applyBorder="1" applyFont="1">
      <alignment shrinkToFit="0" vertical="bottom" wrapText="0"/>
    </xf>
    <xf borderId="38" fillId="0" fontId="21" numFmtId="0" xfId="0" applyAlignment="1" applyBorder="1" applyFont="1">
      <alignment horizontal="center" shrinkToFit="0" vertical="center" wrapText="1"/>
    </xf>
    <xf borderId="4" fillId="0" fontId="4" numFmtId="49" xfId="0" applyAlignment="1" applyBorder="1" applyFont="1" applyNumberFormat="1">
      <alignment horizontal="center" shrinkToFit="0" vertical="center" wrapText="0"/>
    </xf>
    <xf borderId="0" fillId="0" fontId="27" numFmtId="0" xfId="0" applyFont="1"/>
    <xf borderId="2" fillId="0" fontId="6" numFmtId="49" xfId="0" applyAlignment="1" applyBorder="1" applyFont="1" applyNumberFormat="1">
      <alignment shrinkToFit="0" vertical="center" wrapText="0"/>
    </xf>
    <xf borderId="1" fillId="0" fontId="3" numFmtId="0" xfId="0" applyBorder="1" applyFont="1"/>
    <xf borderId="2" fillId="0" fontId="6" numFmtId="0" xfId="0" applyAlignment="1" applyBorder="1" applyFont="1">
      <alignment shrinkToFit="0" vertical="center" wrapText="0"/>
    </xf>
    <xf borderId="0" fillId="0" fontId="6" numFmtId="49" xfId="0" applyAlignment="1" applyFont="1" applyNumberFormat="1">
      <alignment horizontal="center" shrinkToFit="0" vertical="center" wrapText="0"/>
    </xf>
    <xf borderId="31" fillId="0" fontId="21" numFmtId="0" xfId="0" applyAlignment="1" applyBorder="1" applyFont="1">
      <alignment shrinkToFit="0" vertical="bottom" wrapText="0"/>
    </xf>
    <xf borderId="0" fillId="0" fontId="7" numFmtId="0" xfId="0" applyAlignment="1" applyFont="1">
      <alignment shrinkToFit="0" vertical="center" wrapText="1"/>
    </xf>
    <xf borderId="4" fillId="0" fontId="21" numFmtId="0" xfId="0" applyAlignment="1" applyBorder="1" applyFont="1">
      <alignment shrinkToFit="0" vertical="bottom" wrapText="0"/>
    </xf>
    <xf borderId="22" fillId="0" fontId="1" numFmtId="49" xfId="0" applyAlignment="1" applyBorder="1" applyFont="1" applyNumberFormat="1">
      <alignment horizontal="center" shrinkToFit="0" vertical="center" wrapText="0"/>
    </xf>
    <xf borderId="6" fillId="0" fontId="20" numFmtId="49" xfId="0" applyAlignment="1" applyBorder="1" applyFont="1" applyNumberFormat="1">
      <alignment horizontal="center" shrinkToFit="0" vertical="center" wrapText="1"/>
    </xf>
    <xf borderId="43" fillId="0" fontId="4" numFmtId="49" xfId="0" applyAlignment="1" applyBorder="1" applyFont="1" applyNumberFormat="1">
      <alignment horizontal="center" shrinkToFit="0" vertical="center" wrapText="0"/>
    </xf>
    <xf borderId="27" fillId="0" fontId="4" numFmtId="49" xfId="0" applyAlignment="1" applyBorder="1" applyFont="1" applyNumberFormat="1">
      <alignment horizontal="center" shrinkToFit="0" vertical="center" wrapText="0"/>
    </xf>
    <xf borderId="6" fillId="0" fontId="7" numFmtId="0" xfId="0" applyAlignment="1" applyBorder="1" applyFont="1">
      <alignment horizontal="center" shrinkToFit="0" vertical="center" wrapText="1"/>
    </xf>
    <xf borderId="6" fillId="0" fontId="7" numFmtId="49" xfId="0" applyAlignment="1" applyBorder="1" applyFont="1" applyNumberFormat="1">
      <alignment horizontal="center" shrinkToFit="0" vertical="center" wrapText="1"/>
    </xf>
    <xf borderId="6" fillId="0" fontId="8" numFmtId="49" xfId="0" applyAlignment="1" applyBorder="1" applyFont="1" applyNumberFormat="1">
      <alignment horizontal="center" shrinkToFit="0" vertical="center" wrapText="1"/>
    </xf>
    <xf borderId="10" fillId="0" fontId="4" numFmtId="0" xfId="0" applyAlignment="1" applyBorder="1" applyFont="1">
      <alignment shrinkToFit="0" vertical="bottom" wrapText="0"/>
    </xf>
    <xf borderId="5" fillId="0" fontId="28" numFmtId="49" xfId="0" applyAlignment="1" applyBorder="1" applyFont="1" applyNumberFormat="1">
      <alignment horizontal="center" shrinkToFit="0" vertical="center" wrapText="1"/>
    </xf>
    <xf borderId="0" fillId="0" fontId="6" numFmtId="0" xfId="0" applyAlignment="1" applyFont="1">
      <alignment horizontal="center" shrinkToFit="0" vertical="bottom" wrapText="0"/>
    </xf>
    <xf borderId="0" fillId="0" fontId="6" numFmtId="0" xfId="0" applyAlignment="1" applyFont="1">
      <alignment horizontal="center" shrinkToFit="0" vertical="center" wrapText="0"/>
    </xf>
    <xf borderId="12" fillId="0" fontId="29" numFmtId="0" xfId="0" applyAlignment="1" applyBorder="1" applyFont="1">
      <alignment horizontal="center" shrinkToFit="0" vertical="center" wrapText="0"/>
    </xf>
    <xf borderId="12" fillId="0" fontId="4" numFmtId="0" xfId="0" applyAlignment="1" applyBorder="1" applyFont="1">
      <alignment horizontal="center" shrinkToFit="0" vertical="bottom" wrapText="0"/>
    </xf>
    <xf borderId="0" fillId="0" fontId="24" numFmtId="0" xfId="0" applyAlignment="1" applyFont="1">
      <alignment horizontal="center" shrinkToFit="0" vertical="center" wrapText="0"/>
    </xf>
    <xf borderId="8" fillId="0" fontId="4" numFmtId="0" xfId="0" applyAlignment="1" applyBorder="1" applyFont="1">
      <alignment shrinkToFit="0" vertical="bottom" wrapText="0"/>
    </xf>
    <xf borderId="0" fillId="0" fontId="4" numFmtId="0" xfId="0" applyAlignment="1" applyFont="1">
      <alignment horizontal="center" shrinkToFit="0" vertical="center" wrapText="0"/>
    </xf>
    <xf borderId="11" fillId="0" fontId="4" numFmtId="0" xfId="0" applyAlignment="1" applyBorder="1" applyFont="1">
      <alignment shrinkToFit="0" vertical="bottom" wrapText="0"/>
    </xf>
    <xf borderId="0" fillId="0" fontId="24" numFmtId="0" xfId="0" applyAlignment="1" applyFont="1">
      <alignment shrinkToFit="0" vertical="center" wrapText="1"/>
    </xf>
    <xf borderId="31" fillId="0" fontId="4" numFmtId="0" xfId="0" applyAlignment="1" applyBorder="1" applyFont="1">
      <alignment shrinkToFit="0" vertical="bottom" wrapText="0"/>
    </xf>
    <xf borderId="2" fillId="0" fontId="24" numFmtId="49" xfId="0" applyAlignment="1" applyBorder="1" applyFont="1" applyNumberFormat="1">
      <alignment shrinkToFit="0" vertical="center" wrapText="1"/>
    </xf>
    <xf borderId="16" fillId="0" fontId="4" numFmtId="0" xfId="0" applyAlignment="1" applyBorder="1" applyFont="1">
      <alignment shrinkToFit="0" vertical="bottom" wrapText="0"/>
    </xf>
    <xf borderId="2" fillId="0" fontId="1" numFmtId="49" xfId="0" applyAlignment="1" applyBorder="1" applyFont="1" applyNumberFormat="1">
      <alignment horizontal="right" shrinkToFit="0" vertical="center" wrapText="0"/>
    </xf>
    <xf borderId="15" fillId="0" fontId="4" numFmtId="0" xfId="0" applyAlignment="1" applyBorder="1" applyFont="1">
      <alignment shrinkToFit="0" vertical="bottom" wrapText="0"/>
    </xf>
    <xf borderId="4" fillId="0" fontId="4" numFmtId="0" xfId="0" applyAlignment="1" applyBorder="1" applyFont="1">
      <alignment shrinkToFit="0" vertical="bottom" wrapText="0"/>
    </xf>
    <xf borderId="17" fillId="0" fontId="30" numFmtId="0" xfId="0" applyAlignment="1" applyBorder="1" applyFont="1">
      <alignment horizontal="center" shrinkToFit="0" vertical="center" wrapText="1"/>
    </xf>
    <xf borderId="31" fillId="0" fontId="1" numFmtId="0" xfId="0" applyAlignment="1" applyBorder="1" applyFont="1">
      <alignment shrinkToFit="0" vertical="bottom" wrapText="0"/>
    </xf>
    <xf borderId="5" fillId="0" fontId="28" numFmtId="0" xfId="0" applyAlignment="1" applyBorder="1" applyFont="1">
      <alignment horizontal="center" shrinkToFit="0" vertical="center" wrapText="1"/>
    </xf>
    <xf borderId="4" fillId="0" fontId="1" numFmtId="0" xfId="0" applyAlignment="1" applyBorder="1" applyFont="1">
      <alignment shrinkToFit="0" vertical="bottom" wrapText="0"/>
    </xf>
    <xf borderId="36" fillId="0" fontId="24" numFmtId="0" xfId="0" applyAlignment="1" applyBorder="1" applyFont="1">
      <alignment horizontal="center" shrinkToFit="0" vertical="center" wrapText="1"/>
    </xf>
    <xf borderId="17" fillId="0" fontId="1" numFmtId="0" xfId="0" applyAlignment="1" applyBorder="1" applyFont="1">
      <alignment horizontal="center" shrinkToFit="0" vertical="center" wrapText="0"/>
    </xf>
    <xf borderId="0" fillId="0" fontId="8" numFmtId="0" xfId="0" applyAlignment="1" applyFont="1">
      <alignment horizontal="center" shrinkToFit="0" vertical="center" wrapText="0"/>
    </xf>
    <xf borderId="46" fillId="0" fontId="12" numFmtId="0" xfId="0" applyAlignment="1" applyBorder="1" applyFont="1">
      <alignment horizontal="center" shrinkToFit="0" vertical="center" wrapText="1"/>
    </xf>
    <xf borderId="47" fillId="0" fontId="3" numFmtId="0" xfId="0" applyBorder="1" applyFont="1"/>
    <xf borderId="48" fillId="0" fontId="3" numFmtId="0" xfId="0" applyBorder="1" applyFont="1"/>
    <xf borderId="36" fillId="0" fontId="30" numFmtId="0" xfId="0" applyAlignment="1" applyBorder="1" applyFont="1">
      <alignment horizontal="center" shrinkToFit="0" vertical="center" wrapText="1"/>
    </xf>
    <xf borderId="31" fillId="0" fontId="4" numFmtId="0" xfId="0" applyAlignment="1" applyBorder="1" applyFont="1">
      <alignment horizontal="center" shrinkToFit="0" vertical="center" wrapText="0"/>
    </xf>
    <xf borderId="10" fillId="0" fontId="4" numFmtId="0" xfId="0" applyAlignment="1" applyBorder="1" applyFont="1">
      <alignment horizontal="center" shrinkToFit="0" vertical="center" wrapText="0"/>
    </xf>
    <xf borderId="49" fillId="0" fontId="3" numFmtId="0" xfId="0" applyBorder="1" applyFont="1"/>
    <xf borderId="50" fillId="0" fontId="3" numFmtId="0" xfId="0" applyBorder="1" applyFont="1"/>
    <xf borderId="51" fillId="0" fontId="3" numFmtId="0" xfId="0" applyBorder="1" applyFont="1"/>
    <xf borderId="11" fillId="0" fontId="4" numFmtId="0" xfId="0" applyAlignment="1" applyBorder="1" applyFont="1">
      <alignment horizontal="center" shrinkToFit="0" vertical="center" wrapText="0"/>
    </xf>
    <xf borderId="17" fillId="0" fontId="24" numFmtId="0" xfId="0" applyAlignment="1" applyBorder="1" applyFont="1">
      <alignment horizontal="center" shrinkToFit="0" vertical="center" wrapText="1"/>
    </xf>
    <xf borderId="4" fillId="0" fontId="4" numFmtId="0" xfId="0" applyAlignment="1" applyBorder="1" applyFont="1">
      <alignment horizontal="center" shrinkToFit="0" vertical="center" wrapText="0"/>
    </xf>
    <xf borderId="52" fillId="0" fontId="31" numFmtId="0" xfId="0" applyAlignment="1" applyBorder="1" applyFont="1">
      <alignment horizontal="center" shrinkToFit="0" vertical="center" wrapText="1"/>
    </xf>
    <xf borderId="53" fillId="0" fontId="3" numFmtId="0" xfId="0" applyBorder="1" applyFont="1"/>
    <xf borderId="54" fillId="0" fontId="3" numFmtId="0" xfId="0" applyBorder="1" applyFont="1"/>
    <xf borderId="36" fillId="0" fontId="32" numFmtId="0" xfId="0" applyAlignment="1" applyBorder="1" applyFont="1">
      <alignment horizontal="left" shrinkToFit="0" vertical="center" wrapText="1"/>
    </xf>
    <xf borderId="36" fillId="0" fontId="32" numFmtId="0" xfId="0" applyAlignment="1" applyBorder="1" applyFont="1">
      <alignment horizontal="center" shrinkToFit="0" vertical="center" wrapText="1"/>
    </xf>
    <xf borderId="36" fillId="0" fontId="33" numFmtId="0" xfId="0" applyAlignment="1" applyBorder="1" applyFont="1">
      <alignment horizontal="center" shrinkToFit="0" vertical="center" wrapText="1"/>
    </xf>
    <xf borderId="55" fillId="0" fontId="3" numFmtId="0" xfId="0" applyBorder="1" applyFont="1"/>
    <xf borderId="56" fillId="0" fontId="3" numFmtId="0" xfId="0" applyBorder="1" applyFont="1"/>
    <xf borderId="57" fillId="0" fontId="3" numFmtId="0" xfId="0" applyBorder="1" applyFont="1"/>
    <xf borderId="0" fillId="0" fontId="4" numFmtId="49" xfId="0" applyAlignment="1" applyFont="1" applyNumberFormat="1">
      <alignment shrinkToFit="0" vertical="bottom" wrapText="0"/>
    </xf>
    <xf borderId="0" fillId="0" fontId="24" numFmtId="0" xfId="0" applyAlignment="1" applyFont="1">
      <alignment horizontal="center" shrinkToFit="0" vertical="bottom" wrapText="0"/>
    </xf>
    <xf borderId="0" fillId="0" fontId="24" numFmtId="49" xfId="0" applyAlignment="1" applyFont="1" applyNumberFormat="1">
      <alignment horizontal="center" shrinkToFit="0" vertical="bottom" wrapText="0"/>
    </xf>
    <xf borderId="38" fillId="0" fontId="8" numFmtId="0" xfId="0" applyAlignment="1" applyBorder="1" applyFont="1">
      <alignment horizontal="center" shrinkToFit="0" vertical="center" wrapText="1"/>
    </xf>
    <xf borderId="16" fillId="0" fontId="4" numFmtId="0" xfId="0" applyAlignment="1" applyBorder="1" applyFont="1">
      <alignment horizontal="center" shrinkToFit="0" vertical="bottom" wrapText="0"/>
    </xf>
    <xf borderId="58" fillId="0" fontId="3" numFmtId="0" xfId="0" applyBorder="1" applyFont="1"/>
    <xf borderId="6" fillId="0" fontId="4" numFmtId="49" xfId="0" applyAlignment="1" applyBorder="1" applyFont="1" applyNumberFormat="1">
      <alignment shrinkToFit="0" vertical="bottom" wrapText="0"/>
    </xf>
    <xf borderId="59" fillId="0" fontId="32" numFmtId="0" xfId="0" applyAlignment="1" applyBorder="1" applyFont="1">
      <alignment horizontal="center" shrinkToFit="0" vertical="center" wrapText="1"/>
    </xf>
    <xf borderId="60" fillId="0" fontId="3" numFmtId="0" xfId="0" applyBorder="1" applyFont="1"/>
    <xf borderId="61" fillId="0" fontId="4" numFmtId="0" xfId="0" applyAlignment="1" applyBorder="1" applyFont="1">
      <alignment shrinkToFit="0" vertical="bottom" wrapText="0"/>
    </xf>
    <xf borderId="62" fillId="0" fontId="34" numFmtId="0" xfId="0" applyAlignment="1" applyBorder="1" applyFont="1">
      <alignment horizontal="center" shrinkToFit="0" vertical="center" wrapText="1"/>
    </xf>
    <xf borderId="62" fillId="0" fontId="3" numFmtId="0" xfId="0" applyBorder="1" applyFont="1"/>
    <xf borderId="63" fillId="0" fontId="3" numFmtId="0" xfId="0" applyBorder="1" applyFont="1"/>
    <xf borderId="64" fillId="0" fontId="34" numFmtId="0" xfId="0" applyAlignment="1" applyBorder="1" applyFont="1">
      <alignment horizontal="center" shrinkToFit="0" vertical="center" wrapText="1"/>
    </xf>
    <xf borderId="65" fillId="0" fontId="4" numFmtId="0" xfId="0" applyAlignment="1" applyBorder="1" applyFont="1">
      <alignment horizontal="left" shrinkToFit="0" vertical="bottom" wrapText="0"/>
    </xf>
    <xf borderId="66" fillId="0" fontId="3" numFmtId="0" xfId="0" applyBorder="1" applyFont="1"/>
    <xf borderId="67" fillId="0" fontId="3" numFmtId="0" xfId="0" applyBorder="1" applyFont="1"/>
    <xf borderId="68" fillId="0" fontId="3" numFmtId="0" xfId="0" applyBorder="1" applyFont="1"/>
    <xf borderId="69" fillId="0" fontId="4" numFmtId="0" xfId="0" applyAlignment="1" applyBorder="1" applyFont="1">
      <alignment shrinkToFit="0" vertical="bottom" wrapText="0"/>
    </xf>
    <xf borderId="38" fillId="0" fontId="8" numFmtId="0" xfId="0" applyAlignment="1" applyBorder="1" applyFont="1">
      <alignment horizontal="left" shrinkToFit="0" vertical="center" wrapText="1"/>
    </xf>
    <xf borderId="0" fillId="0" fontId="34" numFmtId="0" xfId="0" applyAlignment="1" applyFont="1">
      <alignment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10" Type="http://schemas.openxmlformats.org/officeDocument/2006/relationships/worksheet" Target="worksheets/sheet7.xml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7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57150</xdr:colOff>
      <xdr:row>0</xdr:row>
      <xdr:rowOff>76200</xdr:rowOff>
    </xdr:from>
    <xdr:ext cx="457200" cy="419100"/>
    <xdr:pic>
      <xdr:nvPicPr>
        <xdr:cNvPr id="0" name="image1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19050</xdr:colOff>
      <xdr:row>0</xdr:row>
      <xdr:rowOff>104775</xdr:rowOff>
    </xdr:from>
    <xdr:ext cx="533400" cy="523875"/>
    <xdr:pic>
      <xdr:nvPicPr>
        <xdr:cNvPr id="0" name="image1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485775</xdr:colOff>
      <xdr:row>0</xdr:row>
      <xdr:rowOff>38100</xdr:rowOff>
    </xdr:from>
    <xdr:ext cx="523875" cy="514350"/>
    <xdr:pic>
      <xdr:nvPicPr>
        <xdr:cNvPr id="0" name="image1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190500</xdr:colOff>
      <xdr:row>0</xdr:row>
      <xdr:rowOff>85725</xdr:rowOff>
    </xdr:from>
    <xdr:ext cx="542925" cy="523875"/>
    <xdr:pic>
      <xdr:nvPicPr>
        <xdr:cNvPr id="0" name="image1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0000"/>
    <pageSetUpPr/>
  </sheetPr>
  <sheetViews>
    <sheetView workbookViewId="0"/>
  </sheetViews>
  <sheetFormatPr customHeight="1" defaultColWidth="14.43" defaultRowHeight="15.0"/>
  <cols>
    <col customWidth="1" min="1" max="1" width="6.86"/>
    <col customWidth="1" min="2" max="2" width="8.0"/>
    <col customWidth="1" min="3" max="3" width="23.57"/>
    <col customWidth="1" min="4" max="4" width="13.14"/>
    <col customWidth="1" min="5" max="5" width="6.29"/>
    <col customWidth="1" min="6" max="6" width="13.29"/>
    <col customWidth="1" min="7" max="7" width="10.14"/>
    <col customWidth="1" min="8" max="8" width="19.71"/>
    <col customWidth="1" min="9" max="26" width="8.0"/>
  </cols>
  <sheetData>
    <row r="1" ht="27.75" customHeight="1">
      <c r="A1" s="20" t="s">
        <v>1</v>
      </c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</row>
    <row r="2" ht="22.5" customHeight="1">
      <c r="A2" s="1" t="s">
        <v>14</v>
      </c>
    </row>
    <row r="3" ht="31.5" customHeight="1">
      <c r="A3" s="24" t="str">
        <f>'пр.хода'!C3</f>
        <v>#REF!</v>
      </c>
      <c r="B3" s="25"/>
      <c r="C3" s="25"/>
      <c r="D3" s="25"/>
      <c r="E3" s="25"/>
      <c r="F3" s="25"/>
      <c r="G3" s="25"/>
      <c r="H3" s="26"/>
    </row>
    <row r="4" ht="21.75" customHeight="1">
      <c r="A4" s="6" t="str">
        <f>'пр.хода'!C4</f>
        <v>#REF!</v>
      </c>
    </row>
    <row r="5" ht="20.25" customHeight="1">
      <c r="D5" s="7" t="str">
        <f>HYPERLINK('пр.взв.'!D4)</f>
        <v>в.к.  62   кг</v>
      </c>
    </row>
    <row r="6" ht="12.75" customHeight="1">
      <c r="A6" s="29" t="s">
        <v>20</v>
      </c>
      <c r="B6" s="31" t="s">
        <v>7</v>
      </c>
      <c r="C6" s="33" t="s">
        <v>8</v>
      </c>
      <c r="D6" s="34" t="s">
        <v>16</v>
      </c>
      <c r="E6" s="35" t="s">
        <v>17</v>
      </c>
      <c r="F6" s="36"/>
      <c r="G6" s="38" t="s">
        <v>18</v>
      </c>
      <c r="H6" s="40" t="s">
        <v>19</v>
      </c>
    </row>
    <row r="7" ht="13.5" customHeight="1">
      <c r="A7" s="43"/>
      <c r="B7" s="3"/>
      <c r="C7" s="43"/>
      <c r="D7" s="46"/>
      <c r="E7" s="48"/>
      <c r="F7" s="46"/>
      <c r="G7" s="49"/>
      <c r="H7" s="50"/>
    </row>
    <row r="8" ht="12.75" customHeight="1">
      <c r="A8" s="29">
        <v>1.0</v>
      </c>
      <c r="B8" s="51">
        <f>'пр.хода'!H9</f>
        <v>4</v>
      </c>
      <c r="C8" s="53" t="str">
        <f>VLOOKUP(B8,'пр.взв.'!B7:H22,2,FALSE)</f>
        <v>Козлов Роман Витальевич</v>
      </c>
      <c r="D8" s="56" t="str">
        <f>VLOOKUP(B8,'пр.взв.'!B7:H22,3,FALSE)</f>
        <v>04.05.1990, МСМК</v>
      </c>
      <c r="E8" s="35" t="s">
        <v>37</v>
      </c>
      <c r="F8" s="34" t="str">
        <f>VLOOKUP(B8,'пр.взв.'!B7:H22,5,FALSE)</f>
        <v>Рязанская обл.</v>
      </c>
      <c r="G8" s="58" t="str">
        <f>VLOOKUP(B8,'пр.взв.'!B7:H22,6,FALSE)</f>
        <v/>
      </c>
      <c r="H8" s="59" t="str">
        <f>VLOOKUP(B8,'пр.взв.'!B7:H22,7,FALSE)</f>
        <v>Мальцев С.А., Серегин С.М.</v>
      </c>
    </row>
    <row r="9" ht="12.75" customHeight="1">
      <c r="A9" s="60"/>
      <c r="B9" s="22"/>
      <c r="C9" s="60"/>
      <c r="D9" s="28"/>
      <c r="E9" s="18"/>
      <c r="F9" s="28"/>
      <c r="G9" s="17"/>
      <c r="H9" s="61"/>
    </row>
    <row r="10" ht="12.75" customHeight="1">
      <c r="A10" s="63">
        <v>2.0</v>
      </c>
      <c r="B10" s="66">
        <f>'пр.хода'!H14</f>
        <v>1</v>
      </c>
      <c r="C10" s="70" t="str">
        <f>VLOOKUP(B10,'пр.взв.'!B7:H22,2,FALSE)</f>
        <v>Фёклин Сергей Юрьевич</v>
      </c>
      <c r="D10" s="72" t="str">
        <f>VLOOKUP(B10,'пр.взв.'!B7:H22,3,FALSE)</f>
        <v>22.10.1992, МС</v>
      </c>
      <c r="E10" s="15" t="s">
        <v>37</v>
      </c>
      <c r="F10" s="42" t="str">
        <f>VLOOKUP(B10,'пр.взв.'!B7:H22,5,FALSE)</f>
        <v>Липецкая область</v>
      </c>
      <c r="G10" s="45" t="str">
        <f>VLOOKUP(B10,'пр.взв.'!B7:H22,6,FALSE)</f>
        <v/>
      </c>
      <c r="H10" s="73" t="str">
        <f>VLOOKUP(B10,'пр.взв.'!B7:H22,7,FALSE)</f>
        <v>Моргачёв О.М.</v>
      </c>
    </row>
    <row r="11" ht="12.75" customHeight="1">
      <c r="A11" s="60"/>
      <c r="B11" s="22"/>
      <c r="C11" s="60"/>
      <c r="D11" s="28"/>
      <c r="E11" s="27"/>
      <c r="F11" s="28"/>
      <c r="G11" s="17"/>
      <c r="H11" s="61"/>
    </row>
    <row r="12" ht="12.75" customHeight="1">
      <c r="A12" s="63">
        <v>3.0</v>
      </c>
      <c r="B12" s="66">
        <f>'пр.хода'!E25</f>
        <v>2</v>
      </c>
      <c r="C12" s="70" t="str">
        <f>VLOOKUP(B12,'пр.взв.'!B7:H22,2,FALSE)</f>
        <v>Волков Максим Алексеевич</v>
      </c>
      <c r="D12" s="72" t="str">
        <f>VLOOKUP(B12,'пр.взв.'!B7:H22,3,FALSE)</f>
        <v>26.01.2000, КМС</v>
      </c>
      <c r="E12" s="15" t="s">
        <v>37</v>
      </c>
      <c r="F12" s="42" t="str">
        <f>VLOOKUP(B12,'пр.взв.'!B7:H22,5,FALSE)</f>
        <v>Рязанская обл.</v>
      </c>
      <c r="G12" s="45" t="str">
        <f>VLOOKUP(B12,'пр.взв.'!B7:H22,6,FALSE)</f>
        <v/>
      </c>
      <c r="H12" s="73" t="str">
        <f>VLOOKUP(B12,'пр.взв.'!B7:H22,7,FALSE)</f>
        <v>Яковенко Д.В., Савельев Е.А.</v>
      </c>
    </row>
    <row r="13" ht="12.75" customHeight="1">
      <c r="A13" s="60"/>
      <c r="B13" s="22"/>
      <c r="C13" s="60"/>
      <c r="D13" s="28"/>
      <c r="E13" s="27"/>
      <c r="F13" s="28"/>
      <c r="G13" s="17"/>
      <c r="H13" s="61"/>
    </row>
    <row r="14" ht="12.75" customHeight="1">
      <c r="A14" s="63">
        <v>3.0</v>
      </c>
      <c r="B14" s="66">
        <f>'пр.хода'!Q25</f>
        <v>7</v>
      </c>
      <c r="C14" s="70" t="str">
        <f>VLOOKUP(B14,'пр.взв.'!B7:H22,2,FALSE)</f>
        <v>Кузьменко Алексей Сергеевич</v>
      </c>
      <c r="D14" s="72" t="str">
        <f>VLOOKUP(B14,'пр.взв.'!B7:H22,3,FALSE)</f>
        <v>27.07.1990, КМС</v>
      </c>
      <c r="E14" s="15" t="str">
        <f>VLOOKUP(B14,'пр.взв.'!B1:H28,4,FALSE)</f>
        <v>Москва</v>
      </c>
      <c r="F14" s="42" t="str">
        <f>VLOOKUP(B14,'пр.взв.'!B1:H24,5,FALSE)</f>
        <v>Москва</v>
      </c>
      <c r="G14" s="45" t="str">
        <f>VLOOKUP(B14,'пр.взв.'!B7:H22,6,FALSE)</f>
        <v/>
      </c>
      <c r="H14" s="73" t="str">
        <f>VLOOKUP(B14,'пр.взв.'!B7:H22,7,FALSE)</f>
        <v>Павлов Д.А., Фунтиков П.В., Юхарев С.С.</v>
      </c>
    </row>
    <row r="15" ht="12.75" customHeight="1">
      <c r="A15" s="60"/>
      <c r="B15" s="22"/>
      <c r="C15" s="60"/>
      <c r="D15" s="28"/>
      <c r="E15" s="18"/>
      <c r="F15" s="28"/>
      <c r="G15" s="17"/>
      <c r="H15" s="61"/>
    </row>
    <row r="16" ht="12.75" customHeight="1">
      <c r="A16" s="63">
        <v>5.0</v>
      </c>
      <c r="B16" s="66">
        <v>5.0</v>
      </c>
      <c r="C16" s="70" t="str">
        <f>VLOOKUP(B16,'пр.взв.'!B7:H30,2,FALSE)</f>
        <v>Мосин Данила Владимирович</v>
      </c>
      <c r="D16" s="72" t="str">
        <f>VLOOKUP(B16,'пр.взв.'!B7:H22,3,FALSE)</f>
        <v>31.05.2001, КМС</v>
      </c>
      <c r="E16" s="15" t="s">
        <v>37</v>
      </c>
      <c r="F16" s="42" t="str">
        <f>VLOOKUP(B16,'пр.взв.'!B3:H26,5,FALSE)</f>
        <v>Воронежская область</v>
      </c>
      <c r="G16" s="13" t="str">
        <f>VLOOKUP(B16,'пр.взв.'!B7:H22,6,FALSE)</f>
        <v/>
      </c>
      <c r="H16" s="73" t="str">
        <f>VLOOKUP(B16,'пр.взв.'!B7:H22,7,FALSE)</f>
        <v>Карпов А.А., Марченко И.Н.</v>
      </c>
    </row>
    <row r="17" ht="12.75" customHeight="1">
      <c r="A17" s="60"/>
      <c r="B17" s="22"/>
      <c r="C17" s="60"/>
      <c r="D17" s="28"/>
      <c r="E17" s="27"/>
      <c r="F17" s="28"/>
      <c r="G17" s="17"/>
      <c r="H17" s="61"/>
    </row>
    <row r="18" ht="12.75" customHeight="1">
      <c r="A18" s="63">
        <v>5.0</v>
      </c>
      <c r="B18" s="66">
        <v>6.0</v>
      </c>
      <c r="C18" s="70" t="str">
        <f>VLOOKUP(B18,'пр.взв.'!B7:H22,2,FALSE)</f>
        <v>Черняев Олег Витальевич</v>
      </c>
      <c r="D18" s="72" t="str">
        <f>VLOOKUP(B18,'пр.взв.'!B7:H22,3,FALSE)</f>
        <v>27.04.1999, КМС</v>
      </c>
      <c r="E18" s="15" t="s">
        <v>56</v>
      </c>
      <c r="F18" s="42" t="str">
        <f>VLOOKUP(B18,'пр.взв.'!B7:H22,5,FALSE)</f>
        <v>Пензенская обл.</v>
      </c>
      <c r="G18" s="45" t="str">
        <f>VLOOKUP(B18,'пр.взв.'!B7:H22,6,FALSE)</f>
        <v/>
      </c>
      <c r="H18" s="73" t="str">
        <f>VLOOKUP(B18,'пр.взв.'!B7:H22,7,FALSE)</f>
        <v>Голованов О.И.</v>
      </c>
    </row>
    <row r="19" ht="12.75" customHeight="1">
      <c r="A19" s="60"/>
      <c r="B19" s="22"/>
      <c r="C19" s="60"/>
      <c r="D19" s="28"/>
      <c r="E19" s="18"/>
      <c r="F19" s="28"/>
      <c r="G19" s="17"/>
      <c r="H19" s="61"/>
    </row>
    <row r="20" ht="12.75" customHeight="1">
      <c r="A20" s="85" t="s">
        <v>58</v>
      </c>
      <c r="B20" s="66">
        <v>3.0</v>
      </c>
      <c r="C20" s="70" t="str">
        <f>VLOOKUP(B20,'пр.взв.'!B7:H22,2,FALSE)</f>
        <v>Волков Евгений Алексеевич</v>
      </c>
      <c r="D20" s="72" t="str">
        <f>VLOOKUP(B20,'пр.взв.'!B7:H22,3,FALSE)</f>
        <v>26.01.2000, КМС</v>
      </c>
      <c r="E20" s="15" t="s">
        <v>37</v>
      </c>
      <c r="F20" s="42" t="str">
        <f>VLOOKUP(B20,'пр.взв.'!B7:H22,5,FALSE)</f>
        <v>Рязанская обл.</v>
      </c>
      <c r="G20" s="45" t="str">
        <f>VLOOKUP(B20,'пр.взв.'!B7:H22,6,FALSE)</f>
        <v/>
      </c>
      <c r="H20" s="73" t="str">
        <f>VLOOKUP(B20,'пр.взв.'!B7:H22,7,FALSE)</f>
        <v>Яковенко Д.В., Савельев Е.А.</v>
      </c>
    </row>
    <row r="21" ht="13.5" customHeight="1">
      <c r="A21" s="43"/>
      <c r="B21" s="3"/>
      <c r="C21" s="43"/>
      <c r="D21" s="46"/>
      <c r="E21" s="48"/>
      <c r="F21" s="46"/>
      <c r="G21" s="49"/>
      <c r="H21" s="50"/>
    </row>
    <row r="22" ht="12.75" hidden="1" customHeight="1">
      <c r="A22" s="89" t="s">
        <v>60</v>
      </c>
      <c r="B22" s="90"/>
      <c r="C22" s="92" t="str">
        <f>VLOOKUP(B22,'пр.взв.'!B7:H22,2,FALSE)</f>
        <v>#N/A</v>
      </c>
      <c r="D22" s="95" t="str">
        <f>VLOOKUP(B22,'пр.взв.'!B7:H22,3,FALSE)</f>
        <v>#N/A</v>
      </c>
      <c r="E22" s="98" t="str">
        <f>VLOOKUP(B22,'пр.взв.'!B2:H36,4,FALSE)</f>
        <v>#N/A</v>
      </c>
      <c r="F22" s="95" t="str">
        <f>VLOOKUP(B22,'пр.взв.'!B7:H22,5,FALSE)</f>
        <v>#N/A</v>
      </c>
      <c r="G22" s="14" t="str">
        <f>VLOOKUP(B22,'пр.взв.'!B7:H22,6,FALSE)</f>
        <v>#N/A</v>
      </c>
      <c r="H22" s="100" t="str">
        <f>VLOOKUP(B22,'пр.взв.'!B7:H22,7,FALSE)</f>
        <v>#N/A</v>
      </c>
    </row>
    <row r="23" ht="13.5" hidden="1" customHeight="1">
      <c r="A23" s="43"/>
      <c r="B23" s="3"/>
      <c r="C23" s="43"/>
      <c r="D23" s="46"/>
      <c r="E23" s="48"/>
      <c r="F23" s="46"/>
      <c r="G23" s="49"/>
      <c r="H23" s="50"/>
    </row>
    <row r="24" ht="12.75" customHeight="1"/>
    <row r="25" ht="12.75" customHeight="1"/>
    <row r="26" ht="12.75" customHeight="1"/>
    <row r="27" ht="12.75" customHeight="1"/>
    <row r="28" ht="12.75" customHeight="1"/>
    <row r="29" ht="12.75" customHeight="1">
      <c r="A29" s="10"/>
      <c r="B29" s="10"/>
      <c r="C29" s="10"/>
      <c r="D29" s="10"/>
      <c r="E29" s="10"/>
      <c r="F29" s="10"/>
      <c r="G29" s="10"/>
      <c r="H29" s="10"/>
    </row>
    <row r="30" ht="15.0" customHeight="1">
      <c r="A30" s="102"/>
      <c r="B30" s="102"/>
      <c r="C30" s="102"/>
      <c r="D30" s="10"/>
      <c r="E30" s="10"/>
      <c r="F30" s="10"/>
      <c r="G30" s="10"/>
      <c r="H30" s="10"/>
    </row>
    <row r="31" ht="15.0" customHeight="1">
      <c r="A31" s="102" t="str">
        <f>HYPERLINK('[1]реквизиты'!$A$6)</f>
        <v>#REF!</v>
      </c>
      <c r="B31" s="102"/>
      <c r="C31" s="102"/>
      <c r="D31" s="10"/>
      <c r="E31" s="10"/>
      <c r="F31" s="10"/>
      <c r="G31" s="104" t="str">
        <f>'[2]реквизиты'!$G$7</f>
        <v>#REF!</v>
      </c>
      <c r="I31" s="10"/>
      <c r="J31" s="10"/>
      <c r="K31" s="10"/>
    </row>
    <row r="32" ht="15.0" customHeight="1">
      <c r="A32" s="102"/>
      <c r="B32" s="102"/>
      <c r="C32" s="102"/>
      <c r="D32" s="10"/>
      <c r="E32" s="10"/>
      <c r="F32" s="10"/>
      <c r="G32" s="71" t="str">
        <f>'[2]реквизиты'!$G$8</f>
        <v>#REF!</v>
      </c>
      <c r="I32" s="10"/>
      <c r="J32" s="10"/>
      <c r="K32" s="10"/>
      <c r="L32" s="10"/>
    </row>
    <row r="33" ht="15.0" customHeight="1">
      <c r="A33" s="102"/>
      <c r="B33" s="102"/>
      <c r="C33" s="102"/>
      <c r="D33" s="10"/>
      <c r="E33" s="10"/>
      <c r="F33" s="10"/>
      <c r="G33" s="10"/>
      <c r="I33" s="10"/>
      <c r="J33" s="10"/>
      <c r="K33" s="10"/>
      <c r="L33" s="10"/>
    </row>
    <row r="34" ht="15.0" customHeight="1">
      <c r="A34" s="102" t="str">
        <f>HYPERLINK('[1]реквизиты'!$A$8)</f>
        <v>#REF!</v>
      </c>
      <c r="B34" s="102"/>
      <c r="C34" s="102"/>
      <c r="D34" s="10"/>
      <c r="E34" s="10"/>
      <c r="F34" s="10"/>
      <c r="G34" s="104" t="str">
        <f>'[2]реквизиты'!$G$9</f>
        <v>#REF!</v>
      </c>
      <c r="I34" s="10"/>
      <c r="J34" s="10"/>
      <c r="K34" s="10"/>
    </row>
    <row r="35" ht="15.0" customHeight="1">
      <c r="A35" s="102"/>
      <c r="B35" s="102"/>
      <c r="C35" s="102"/>
      <c r="D35" s="10"/>
      <c r="E35" s="10"/>
      <c r="F35" s="10"/>
      <c r="G35" s="71" t="str">
        <f>'[2]реквизиты'!$G$10</f>
        <v>#REF!</v>
      </c>
      <c r="H35" s="10"/>
    </row>
    <row r="36" ht="12.75" customHeight="1">
      <c r="A36" s="10"/>
      <c r="B36" s="10"/>
      <c r="C36" s="10"/>
      <c r="D36" s="10"/>
      <c r="E36" s="10"/>
      <c r="F36" s="10"/>
      <c r="G36" s="10"/>
      <c r="H36" s="10"/>
    </row>
    <row r="37" ht="12.75" customHeight="1">
      <c r="D37" s="10"/>
      <c r="E37" s="10"/>
      <c r="F37" s="10"/>
    </row>
    <row r="38" ht="12.75" customHeight="1">
      <c r="D38" s="10"/>
      <c r="E38" s="10"/>
      <c r="F38" s="10"/>
    </row>
    <row r="39" ht="12.75" customHeight="1">
      <c r="D39" s="10"/>
      <c r="E39" s="10"/>
      <c r="F39" s="10"/>
    </row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76">
    <mergeCell ref="A10:A11"/>
    <mergeCell ref="A12:A13"/>
    <mergeCell ref="B12:B13"/>
    <mergeCell ref="C12:C13"/>
    <mergeCell ref="D12:D13"/>
    <mergeCell ref="E12:E13"/>
    <mergeCell ref="F12:F13"/>
    <mergeCell ref="B14:B15"/>
    <mergeCell ref="C14:C15"/>
    <mergeCell ref="D14:D15"/>
    <mergeCell ref="E14:E15"/>
    <mergeCell ref="F14:F15"/>
    <mergeCell ref="G14:G15"/>
    <mergeCell ref="H14:H15"/>
    <mergeCell ref="G16:G17"/>
    <mergeCell ref="H16:H17"/>
    <mergeCell ref="A14:A15"/>
    <mergeCell ref="A16:A17"/>
    <mergeCell ref="B16:B17"/>
    <mergeCell ref="C16:C17"/>
    <mergeCell ref="D16:D17"/>
    <mergeCell ref="E16:E17"/>
    <mergeCell ref="F16:F17"/>
    <mergeCell ref="B18:B19"/>
    <mergeCell ref="C18:C19"/>
    <mergeCell ref="D18:D19"/>
    <mergeCell ref="E18:E19"/>
    <mergeCell ref="F18:F19"/>
    <mergeCell ref="G18:G19"/>
    <mergeCell ref="H18:H19"/>
    <mergeCell ref="A18:A19"/>
    <mergeCell ref="A20:A21"/>
    <mergeCell ref="B20:B21"/>
    <mergeCell ref="C20:C21"/>
    <mergeCell ref="D20:D21"/>
    <mergeCell ref="E20:E21"/>
    <mergeCell ref="F20:F21"/>
    <mergeCell ref="E6:F7"/>
    <mergeCell ref="G6:G7"/>
    <mergeCell ref="A1:H1"/>
    <mergeCell ref="A2:H2"/>
    <mergeCell ref="A3:H3"/>
    <mergeCell ref="A4:H4"/>
    <mergeCell ref="D5:F5"/>
    <mergeCell ref="A6:A7"/>
    <mergeCell ref="B6:B7"/>
    <mergeCell ref="H6:H7"/>
    <mergeCell ref="F8:F9"/>
    <mergeCell ref="G8:G9"/>
    <mergeCell ref="H8:H9"/>
    <mergeCell ref="C6:C7"/>
    <mergeCell ref="D6:D7"/>
    <mergeCell ref="A8:A9"/>
    <mergeCell ref="B8:B9"/>
    <mergeCell ref="C8:C9"/>
    <mergeCell ref="D8:D9"/>
    <mergeCell ref="E8:E9"/>
    <mergeCell ref="B10:B11"/>
    <mergeCell ref="C10:C11"/>
    <mergeCell ref="D10:D11"/>
    <mergeCell ref="E10:E11"/>
    <mergeCell ref="F10:F11"/>
    <mergeCell ref="G10:G11"/>
    <mergeCell ref="H10:H11"/>
    <mergeCell ref="G12:G13"/>
    <mergeCell ref="H12:H13"/>
    <mergeCell ref="F22:F23"/>
    <mergeCell ref="G22:G23"/>
    <mergeCell ref="G20:G21"/>
    <mergeCell ref="H20:H21"/>
    <mergeCell ref="A22:A23"/>
    <mergeCell ref="B22:B23"/>
    <mergeCell ref="C22:C23"/>
    <mergeCell ref="D22:D23"/>
    <mergeCell ref="E22:E23"/>
    <mergeCell ref="H22:H23"/>
  </mergeCell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008000"/>
    <pageSetUpPr/>
  </sheetPr>
  <sheetViews>
    <sheetView workbookViewId="0"/>
  </sheetViews>
  <sheetFormatPr customHeight="1" defaultColWidth="14.43" defaultRowHeight="15.0"/>
  <cols>
    <col customWidth="1" min="1" max="1" width="6.29"/>
    <col customWidth="1" min="2" max="2" width="7.86"/>
    <col customWidth="1" min="3" max="3" width="27.57"/>
    <col customWidth="1" min="4" max="4" width="9.29"/>
    <col customWidth="1" min="5" max="5" width="6.29"/>
    <col customWidth="1" min="6" max="6" width="12.0"/>
    <col customWidth="1" min="7" max="7" width="24.29"/>
    <col customWidth="1" min="8" max="8" width="8.0"/>
    <col customWidth="1" min="9" max="9" width="6.43"/>
    <col customWidth="1" min="10" max="26" width="8.0"/>
  </cols>
  <sheetData>
    <row r="1" ht="29.25" customHeight="1">
      <c r="A1" s="2" t="str">
        <f>'пр.хода'!C3</f>
        <v>#REF!</v>
      </c>
      <c r="B1" s="3"/>
      <c r="C1" s="3"/>
      <c r="D1" s="3"/>
      <c r="E1" s="3"/>
      <c r="F1" s="3"/>
      <c r="G1" s="3"/>
      <c r="H1" s="3"/>
      <c r="I1" s="3"/>
    </row>
    <row r="2" ht="27.75" customHeight="1">
      <c r="D2" s="5" t="s">
        <v>2</v>
      </c>
      <c r="E2" s="5"/>
      <c r="F2" s="7" t="str">
        <f>HYPERLINK('пр.взв.'!D4)</f>
        <v>в.к.  62   кг</v>
      </c>
    </row>
    <row r="3" ht="12.75" customHeight="1">
      <c r="C3" s="9" t="s">
        <v>3</v>
      </c>
    </row>
    <row r="4" ht="12.75" customHeight="1">
      <c r="C4" s="11" t="s">
        <v>4</v>
      </c>
    </row>
    <row r="5" ht="12.75" customHeight="1">
      <c r="A5" s="13" t="s">
        <v>6</v>
      </c>
      <c r="B5" s="13" t="s">
        <v>7</v>
      </c>
      <c r="C5" s="14" t="s">
        <v>8</v>
      </c>
      <c r="D5" s="13" t="s">
        <v>9</v>
      </c>
      <c r="E5" s="15" t="s">
        <v>10</v>
      </c>
      <c r="F5" s="16"/>
      <c r="G5" s="13" t="s">
        <v>11</v>
      </c>
      <c r="H5" s="13" t="s">
        <v>12</v>
      </c>
      <c r="I5" s="13" t="s">
        <v>13</v>
      </c>
    </row>
    <row r="6" ht="12.75" customHeight="1">
      <c r="A6" s="17"/>
      <c r="B6" s="17"/>
      <c r="C6" s="17"/>
      <c r="D6" s="17"/>
      <c r="E6" s="18"/>
      <c r="F6" s="19"/>
      <c r="G6" s="17"/>
      <c r="H6" s="17"/>
      <c r="I6" s="17"/>
    </row>
    <row r="7" ht="12.75" customHeight="1">
      <c r="A7" s="37"/>
      <c r="B7" s="41">
        <f>'пр.хода'!C22</f>
        <v>5</v>
      </c>
      <c r="C7" s="44" t="str">
        <f>VLOOKUP(B7,'пр.взв.'!B7:D22,2,FALSE)</f>
        <v>Мосин Данила Владимирович</v>
      </c>
      <c r="D7" s="47" t="str">
        <f>VLOOKUP(B7,'пр.взв.'!B7:F22,3,FALSE)</f>
        <v>31.05.2001, КМС</v>
      </c>
      <c r="E7" s="15" t="str">
        <f>VLOOKUP(B7,'пр.взв.'!B7:F22,4,FALSE)</f>
        <v>Воронежская область</v>
      </c>
      <c r="F7" s="52" t="str">
        <f>VLOOKUP(B7,'пр.взв.'!B7:G22,5,FALSE)</f>
        <v>Воронежская область</v>
      </c>
      <c r="G7" s="55"/>
      <c r="H7" s="45"/>
      <c r="I7" s="13"/>
    </row>
    <row r="8" ht="12.75" customHeight="1">
      <c r="A8" s="17"/>
      <c r="B8" s="17"/>
      <c r="C8" s="17"/>
      <c r="D8" s="17"/>
      <c r="E8" s="18"/>
      <c r="F8" s="19"/>
      <c r="G8" s="28"/>
      <c r="H8" s="17"/>
      <c r="I8" s="17"/>
    </row>
    <row r="9" ht="12.75" customHeight="1">
      <c r="A9" s="57"/>
      <c r="B9" s="41">
        <f>'пр.хода'!B27</f>
        <v>2</v>
      </c>
      <c r="C9" s="44" t="str">
        <f>VLOOKUP(B9,'пр.взв.'!B7:D24,2,FALSE)</f>
        <v>Волков Максим Алексеевич</v>
      </c>
      <c r="D9" s="47" t="str">
        <f>VLOOKUP(B9,'пр.взв.'!B7:F24,3,FALSE)</f>
        <v>26.01.2000, КМС</v>
      </c>
      <c r="E9" s="15" t="str">
        <f>VLOOKUP(B9,'пр.взв.'!B9:F24,4,FALSE)</f>
        <v>Рязанская обл.</v>
      </c>
      <c r="F9" s="52" t="str">
        <f>VLOOKUP(B9,'пр.взв.'!B7:G24,5,FALSE)</f>
        <v>Рязанская обл.</v>
      </c>
      <c r="G9" s="55"/>
      <c r="H9" s="13"/>
      <c r="I9" s="13"/>
    </row>
    <row r="10" ht="12.75" customHeight="1">
      <c r="A10" s="17"/>
      <c r="B10" s="17"/>
      <c r="C10" s="17"/>
      <c r="D10" s="17"/>
      <c r="E10" s="27"/>
      <c r="F10" s="28"/>
      <c r="G10" s="28"/>
      <c r="H10" s="17"/>
      <c r="I10" s="17"/>
    </row>
    <row r="11" ht="29.25" customHeight="1">
      <c r="A11" s="65" t="s">
        <v>46</v>
      </c>
      <c r="B11" s="65"/>
    </row>
    <row r="12" ht="19.5" customHeight="1">
      <c r="B12" s="65" t="s">
        <v>47</v>
      </c>
      <c r="C12" s="67"/>
      <c r="D12" s="67"/>
      <c r="E12" s="67"/>
      <c r="F12" s="67"/>
      <c r="G12" s="67"/>
      <c r="H12" s="67"/>
      <c r="I12" s="67"/>
    </row>
    <row r="13" ht="19.5" customHeight="1">
      <c r="B13" s="65" t="s">
        <v>48</v>
      </c>
      <c r="C13" s="67"/>
      <c r="D13" s="67"/>
      <c r="E13" s="67"/>
      <c r="F13" s="67"/>
      <c r="G13" s="67"/>
      <c r="H13" s="67"/>
      <c r="I13" s="67"/>
    </row>
    <row r="14" ht="19.5" customHeight="1"/>
    <row r="15" ht="19.5" customHeight="1">
      <c r="C15" s="9" t="s">
        <v>3</v>
      </c>
    </row>
    <row r="16" ht="24.0" customHeight="1">
      <c r="C16" s="11" t="s">
        <v>49</v>
      </c>
      <c r="F16" s="7" t="str">
        <f>HYPERLINK('пр.взв.'!D4)</f>
        <v>в.к.  62   кг</v>
      </c>
    </row>
    <row r="17" ht="12.75" customHeight="1">
      <c r="A17" s="13" t="s">
        <v>6</v>
      </c>
      <c r="B17" s="13" t="s">
        <v>7</v>
      </c>
      <c r="C17" s="14" t="s">
        <v>8</v>
      </c>
      <c r="D17" s="13" t="s">
        <v>9</v>
      </c>
      <c r="E17" s="15" t="s">
        <v>10</v>
      </c>
      <c r="F17" s="16"/>
      <c r="G17" s="13" t="s">
        <v>11</v>
      </c>
      <c r="H17" s="13" t="s">
        <v>12</v>
      </c>
      <c r="I17" s="13" t="s">
        <v>13</v>
      </c>
    </row>
    <row r="18" ht="12.75" customHeight="1">
      <c r="A18" s="17"/>
      <c r="B18" s="17"/>
      <c r="C18" s="17"/>
      <c r="D18" s="17"/>
      <c r="E18" s="18"/>
      <c r="F18" s="19"/>
      <c r="G18" s="17"/>
      <c r="H18" s="17"/>
      <c r="I18" s="17"/>
    </row>
    <row r="19" ht="12.75" customHeight="1">
      <c r="A19" s="37"/>
      <c r="B19" s="64">
        <f>'пр.хода'!R22</f>
        <v>6</v>
      </c>
      <c r="C19" s="44" t="str">
        <f>VLOOKUP(B19,'пр.взв.'!B7:F22,2,FALSE)</f>
        <v>Черняев Олег Витальевич</v>
      </c>
      <c r="D19" s="47" t="str">
        <f>VLOOKUP(B19,'пр.взв.'!B7:G22,3,FALSE)</f>
        <v>27.04.1999, КМС</v>
      </c>
      <c r="E19" s="15" t="str">
        <f>VLOOKUP(B19,'пр.взв.'!B1:F34,4,FALSE)</f>
        <v>Пензенская обл.</v>
      </c>
      <c r="F19" s="52" t="str">
        <f>VLOOKUP(B19,'пр.взв.'!B7:H22,5,FALSE)</f>
        <v>Пензенская обл.</v>
      </c>
      <c r="G19" s="74"/>
      <c r="H19" s="45"/>
      <c r="I19" s="13"/>
    </row>
    <row r="20" ht="12.75" customHeight="1">
      <c r="A20" s="17"/>
      <c r="B20" s="17"/>
      <c r="C20" s="17"/>
      <c r="D20" s="17"/>
      <c r="E20" s="18"/>
      <c r="F20" s="19"/>
      <c r="G20" s="17"/>
      <c r="H20" s="17"/>
      <c r="I20" s="17"/>
    </row>
    <row r="21" ht="12.75" customHeight="1">
      <c r="A21" s="57"/>
      <c r="B21" s="41">
        <f>'пр.хода'!S27</f>
        <v>7</v>
      </c>
      <c r="C21" s="44" t="str">
        <f>VLOOKUP(B21,'пр.взв.'!B7:F24,2,FALSE)</f>
        <v>Кузьменко Алексей Сергеевич</v>
      </c>
      <c r="D21" s="47" t="str">
        <f>VLOOKUP(B21,'пр.взв.'!B7:G24,3,FALSE)</f>
        <v>27.07.1990, КМС</v>
      </c>
      <c r="E21" s="15" t="str">
        <f>VLOOKUP(B21,'пр.взв.'!B2:F36,4,FALSE)</f>
        <v>Москва</v>
      </c>
      <c r="F21" s="52" t="str">
        <f>VLOOKUP(B21,'пр.взв.'!B7:H24,5,FALSE)</f>
        <v>Москва</v>
      </c>
      <c r="G21" s="74"/>
      <c r="H21" s="13"/>
      <c r="I21" s="13"/>
    </row>
    <row r="22" ht="12.75" customHeight="1">
      <c r="A22" s="17"/>
      <c r="B22" s="17"/>
      <c r="C22" s="17"/>
      <c r="D22" s="17"/>
      <c r="E22" s="27"/>
      <c r="F22" s="28"/>
      <c r="G22" s="17"/>
      <c r="H22" s="17"/>
      <c r="I22" s="17"/>
    </row>
    <row r="23" ht="29.25" customHeight="1">
      <c r="A23" s="65" t="s">
        <v>46</v>
      </c>
      <c r="B23" s="65"/>
    </row>
    <row r="24" ht="19.5" customHeight="1">
      <c r="B24" s="65" t="s">
        <v>47</v>
      </c>
      <c r="C24" s="67"/>
      <c r="D24" s="67"/>
      <c r="E24" s="67"/>
      <c r="F24" s="67"/>
      <c r="G24" s="67"/>
      <c r="H24" s="67"/>
      <c r="I24" s="67"/>
      <c r="J24" s="10"/>
    </row>
    <row r="25" ht="19.5" customHeight="1">
      <c r="B25" s="65" t="s">
        <v>48</v>
      </c>
      <c r="C25" s="67"/>
      <c r="D25" s="67"/>
      <c r="E25" s="67"/>
      <c r="F25" s="67"/>
      <c r="G25" s="67"/>
      <c r="H25" s="67"/>
      <c r="I25" s="67"/>
      <c r="J25" s="10"/>
    </row>
    <row r="26" ht="19.5" customHeight="1">
      <c r="J26" s="10"/>
    </row>
    <row r="27" ht="19.5" customHeight="1"/>
    <row r="28" ht="7.5" customHeight="1"/>
    <row r="29" ht="23.25" customHeight="1">
      <c r="C29" s="78" t="s">
        <v>52</v>
      </c>
      <c r="F29" s="7" t="str">
        <f>HYPERLINK('пр.взв.'!D4)</f>
        <v>в.к.  62   кг</v>
      </c>
    </row>
    <row r="30" ht="12.75" customHeight="1">
      <c r="A30" s="13" t="s">
        <v>6</v>
      </c>
      <c r="B30" s="13" t="s">
        <v>7</v>
      </c>
      <c r="C30" s="14" t="s">
        <v>8</v>
      </c>
      <c r="D30" s="13" t="s">
        <v>9</v>
      </c>
      <c r="E30" s="15" t="s">
        <v>10</v>
      </c>
      <c r="F30" s="16"/>
      <c r="G30" s="13" t="s">
        <v>11</v>
      </c>
      <c r="H30" s="13" t="s">
        <v>12</v>
      </c>
      <c r="I30" s="13" t="s">
        <v>13</v>
      </c>
    </row>
    <row r="31" ht="12.75" customHeight="1">
      <c r="A31" s="17"/>
      <c r="B31" s="17"/>
      <c r="C31" s="17"/>
      <c r="D31" s="17"/>
      <c r="E31" s="27"/>
      <c r="F31" s="28"/>
      <c r="G31" s="17"/>
      <c r="H31" s="17"/>
      <c r="I31" s="17"/>
    </row>
    <row r="32" ht="12.75" customHeight="1">
      <c r="A32" s="37"/>
      <c r="B32" s="64">
        <f>'пр.хода'!G11</f>
        <v>1</v>
      </c>
      <c r="C32" s="44" t="str">
        <f>VLOOKUP(B32,'пр.взв.'!B7:F35,2,FALSE)</f>
        <v>Фёклин Сергей Юрьевич</v>
      </c>
      <c r="D32" s="47" t="str">
        <f>VLOOKUP(B32,'пр.взв.'!B7:G35,3,FALSE)</f>
        <v>22.10.1992, МС</v>
      </c>
      <c r="E32" s="15" t="str">
        <f>VLOOKUP(B32,'пр.взв.'!B2:F47,4,FALSE)</f>
        <v>Липецкая область</v>
      </c>
      <c r="F32" s="52" t="str">
        <f>VLOOKUP(B32,'пр.взв.'!B7:H35,5,FALSE)</f>
        <v>Липецкая область</v>
      </c>
      <c r="G32" s="74"/>
      <c r="H32" s="45"/>
      <c r="I32" s="13"/>
    </row>
    <row r="33" ht="12.75" customHeight="1">
      <c r="A33" s="17"/>
      <c r="B33" s="17"/>
      <c r="C33" s="17"/>
      <c r="D33" s="17"/>
      <c r="E33" s="18"/>
      <c r="F33" s="19"/>
      <c r="G33" s="17"/>
      <c r="H33" s="17"/>
      <c r="I33" s="17"/>
    </row>
    <row r="34" ht="12.75" customHeight="1">
      <c r="A34" s="57"/>
      <c r="B34" s="64">
        <f>'пр.хода'!O11</f>
        <v>4</v>
      </c>
      <c r="C34" s="44" t="str">
        <f>VLOOKUP(B34,'пр.взв.'!B7:F37,2,FALSE)</f>
        <v>Козлов Роман Витальевич</v>
      </c>
      <c r="D34" s="47" t="str">
        <f>VLOOKUP(B34,'пр.взв.'!B7:G37,3,FALSE)</f>
        <v>04.05.1990, МСМК</v>
      </c>
      <c r="E34" s="15" t="str">
        <f>VLOOKUP(B34,'пр.взв.'!B3:F49,4,FALSE)</f>
        <v>Рязанская обл.</v>
      </c>
      <c r="F34" s="52" t="str">
        <f>VLOOKUP(B34,'пр.взв.'!B7:H37,5,FALSE)</f>
        <v>Рязанская обл.</v>
      </c>
      <c r="G34" s="74"/>
      <c r="H34" s="13"/>
      <c r="I34" s="13"/>
    </row>
    <row r="35" ht="12.75" customHeight="1">
      <c r="A35" s="17"/>
      <c r="B35" s="17"/>
      <c r="C35" s="17"/>
      <c r="D35" s="17"/>
      <c r="E35" s="27"/>
      <c r="F35" s="28"/>
      <c r="G35" s="17"/>
      <c r="H35" s="17"/>
      <c r="I35" s="17"/>
    </row>
    <row r="36" ht="29.25" customHeight="1">
      <c r="A36" s="65" t="s">
        <v>46</v>
      </c>
      <c r="B36" s="65"/>
    </row>
    <row r="37" ht="19.5" customHeight="1">
      <c r="B37" s="65" t="s">
        <v>47</v>
      </c>
      <c r="C37" s="67"/>
      <c r="D37" s="67"/>
      <c r="E37" s="67"/>
      <c r="F37" s="67"/>
      <c r="G37" s="67"/>
      <c r="H37" s="67"/>
      <c r="I37" s="67"/>
    </row>
    <row r="38" ht="19.5" customHeight="1">
      <c r="B38" s="65" t="s">
        <v>48</v>
      </c>
      <c r="C38" s="67"/>
      <c r="D38" s="67"/>
      <c r="E38" s="67"/>
      <c r="F38" s="67"/>
      <c r="G38" s="67"/>
      <c r="H38" s="67"/>
      <c r="I38" s="67"/>
    </row>
    <row r="39" ht="19.5" customHeight="1"/>
    <row r="40" ht="19.5" customHeight="1"/>
    <row r="41" ht="19.5" customHeight="1"/>
    <row r="42" ht="19.5" customHeight="1">
      <c r="A42" s="69" t="str">
        <f>HYPERLINK('[1]реквизиты'!$A$20)</f>
        <v>#REF!</v>
      </c>
      <c r="B42" s="65"/>
      <c r="C42" s="65"/>
      <c r="D42" s="65"/>
      <c r="E42" s="65"/>
      <c r="F42" s="10"/>
      <c r="G42" s="94" t="str">
        <f>HYPERLINK('[1]реквизиты'!$G$20)</f>
        <v>#REF!</v>
      </c>
      <c r="H42" s="10" t="str">
        <f>HYPERLINK('[1]реквизиты'!$G$21)</f>
        <v>#REF!</v>
      </c>
    </row>
    <row r="43" ht="19.5" customHeight="1">
      <c r="A43" s="65"/>
      <c r="B43" s="65"/>
      <c r="C43" s="65"/>
      <c r="D43" s="65"/>
      <c r="E43" s="65"/>
      <c r="F43" s="10"/>
      <c r="G43" s="96"/>
      <c r="H43" s="10"/>
    </row>
    <row r="44" ht="19.5" customHeight="1">
      <c r="A44" s="65" t="str">
        <f>HYPERLINK('[1]реквизиты'!$A$22)</f>
        <v>#REF!</v>
      </c>
      <c r="C44" s="65"/>
      <c r="D44" s="65"/>
      <c r="E44" s="65"/>
      <c r="F44" s="65"/>
      <c r="G44" s="94" t="str">
        <f>HYPERLINK('[1]реквизиты'!$G$22)</f>
        <v>#REF!</v>
      </c>
      <c r="H44" s="10" t="str">
        <f>HYPERLINK('[1]реквизиты'!$G$23)</f>
        <v>#REF!</v>
      </c>
    </row>
    <row r="45" ht="19.5" customHeight="1">
      <c r="C45" s="10"/>
      <c r="D45" s="10"/>
      <c r="E45" s="10"/>
      <c r="F45" s="10"/>
      <c r="G45" s="10"/>
    </row>
    <row r="46" ht="19.5" customHeight="1">
      <c r="C46" s="10"/>
      <c r="D46" s="10"/>
      <c r="E46" s="10"/>
      <c r="F46" s="10"/>
      <c r="G46" s="10"/>
    </row>
    <row r="47" ht="12.75" customHeight="1">
      <c r="C47" s="10"/>
      <c r="D47" s="10"/>
      <c r="E47" s="10"/>
      <c r="F47" s="10"/>
      <c r="G47" s="10"/>
    </row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79">
    <mergeCell ref="B17:B18"/>
    <mergeCell ref="C17:C18"/>
    <mergeCell ref="D17:D18"/>
    <mergeCell ref="E17:F18"/>
    <mergeCell ref="G17:G18"/>
    <mergeCell ref="H17:H18"/>
    <mergeCell ref="I17:I18"/>
    <mergeCell ref="A17:A18"/>
    <mergeCell ref="A19:A20"/>
    <mergeCell ref="B19:B20"/>
    <mergeCell ref="C19:C20"/>
    <mergeCell ref="D19:D20"/>
    <mergeCell ref="E19:E20"/>
    <mergeCell ref="F19:F20"/>
    <mergeCell ref="I19:I20"/>
    <mergeCell ref="F21:F22"/>
    <mergeCell ref="G21:G22"/>
    <mergeCell ref="G19:G20"/>
    <mergeCell ref="H19:H20"/>
    <mergeCell ref="A21:A22"/>
    <mergeCell ref="B21:B22"/>
    <mergeCell ref="C21:C22"/>
    <mergeCell ref="D21:D22"/>
    <mergeCell ref="E21:E22"/>
    <mergeCell ref="B30:B31"/>
    <mergeCell ref="C30:C31"/>
    <mergeCell ref="D30:D31"/>
    <mergeCell ref="E30:F31"/>
    <mergeCell ref="G30:G31"/>
    <mergeCell ref="H30:H31"/>
    <mergeCell ref="I30:I31"/>
    <mergeCell ref="G32:G33"/>
    <mergeCell ref="H32:H33"/>
    <mergeCell ref="I32:I33"/>
    <mergeCell ref="A30:A31"/>
    <mergeCell ref="A32:A33"/>
    <mergeCell ref="B32:B33"/>
    <mergeCell ref="C32:C33"/>
    <mergeCell ref="D32:D33"/>
    <mergeCell ref="E32:E33"/>
    <mergeCell ref="F32:F33"/>
    <mergeCell ref="H34:H35"/>
    <mergeCell ref="I34:I35"/>
    <mergeCell ref="A34:A35"/>
    <mergeCell ref="B34:B35"/>
    <mergeCell ref="C34:C35"/>
    <mergeCell ref="D34:D35"/>
    <mergeCell ref="E34:E35"/>
    <mergeCell ref="F34:F35"/>
    <mergeCell ref="G34:G35"/>
    <mergeCell ref="H5:H6"/>
    <mergeCell ref="I5:I6"/>
    <mergeCell ref="A1:I1"/>
    <mergeCell ref="A5:A6"/>
    <mergeCell ref="B5:B6"/>
    <mergeCell ref="C5:C6"/>
    <mergeCell ref="D5:D6"/>
    <mergeCell ref="E5:F6"/>
    <mergeCell ref="G5:G6"/>
    <mergeCell ref="H7:H8"/>
    <mergeCell ref="I7:I8"/>
    <mergeCell ref="A7:A8"/>
    <mergeCell ref="B7:B8"/>
    <mergeCell ref="C7:C8"/>
    <mergeCell ref="D7:D8"/>
    <mergeCell ref="E7:E8"/>
    <mergeCell ref="F7:F8"/>
    <mergeCell ref="G7:G8"/>
    <mergeCell ref="H9:H10"/>
    <mergeCell ref="I9:I10"/>
    <mergeCell ref="A9:A10"/>
    <mergeCell ref="B9:B10"/>
    <mergeCell ref="C9:C10"/>
    <mergeCell ref="D9:D10"/>
    <mergeCell ref="E9:E10"/>
    <mergeCell ref="F9:F10"/>
    <mergeCell ref="G9:G10"/>
    <mergeCell ref="H21:H22"/>
    <mergeCell ref="I21:I22"/>
  </mergeCells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0000FF"/>
    <pageSetUpPr/>
  </sheetPr>
  <sheetViews>
    <sheetView workbookViewId="0"/>
  </sheetViews>
  <sheetFormatPr customHeight="1" defaultColWidth="14.43" defaultRowHeight="15.0"/>
  <cols>
    <col customWidth="1" min="1" max="1" width="7.14"/>
    <col customWidth="1" min="2" max="2" width="5.43"/>
    <col customWidth="1" min="3" max="3" width="27.14"/>
    <col customWidth="1" min="4" max="4" width="17.0"/>
    <col customWidth="1" min="5" max="5" width="7.0"/>
    <col customWidth="1" min="6" max="6" width="15.14"/>
    <col customWidth="1" min="7" max="7" width="8.0"/>
    <col customWidth="1" min="8" max="8" width="18.71"/>
    <col customWidth="1" min="9" max="26" width="8.0"/>
  </cols>
  <sheetData>
    <row r="1" ht="24.0" customHeight="1">
      <c r="A1" s="1" t="s">
        <v>0</v>
      </c>
    </row>
    <row r="2" ht="33.75" customHeight="1">
      <c r="A2" s="2" t="str">
        <f>'пр.хода'!C3</f>
        <v>#REF!</v>
      </c>
      <c r="B2" s="3"/>
      <c r="C2" s="3"/>
      <c r="D2" s="3"/>
      <c r="E2" s="3"/>
      <c r="F2" s="3"/>
      <c r="G2" s="3"/>
      <c r="H2" s="4"/>
    </row>
    <row r="3" ht="17.25" customHeight="1">
      <c r="A3" s="6" t="str">
        <f>HYPERLINK('[1]реквизиты'!$A$3)</f>
        <v>#REF!</v>
      </c>
      <c r="I3" s="8"/>
      <c r="J3" s="8"/>
      <c r="K3" s="8"/>
      <c r="L3" s="10"/>
    </row>
    <row r="4" ht="19.5" customHeight="1">
      <c r="D4" s="12" t="s">
        <v>5</v>
      </c>
      <c r="E4" s="22"/>
      <c r="F4" s="22"/>
      <c r="I4" s="8"/>
      <c r="J4" s="8"/>
      <c r="K4" s="8"/>
    </row>
    <row r="5" ht="12.75" customHeight="1">
      <c r="A5" s="13" t="s">
        <v>15</v>
      </c>
      <c r="B5" s="23" t="s">
        <v>7</v>
      </c>
      <c r="C5" s="13" t="s">
        <v>8</v>
      </c>
      <c r="D5" s="13" t="s">
        <v>16</v>
      </c>
      <c r="E5" s="15" t="s">
        <v>17</v>
      </c>
      <c r="F5" s="16"/>
      <c r="G5" s="13" t="s">
        <v>18</v>
      </c>
      <c r="H5" s="13" t="s">
        <v>19</v>
      </c>
    </row>
    <row r="6" ht="12.75" customHeight="1">
      <c r="A6" s="17"/>
      <c r="B6" s="17"/>
      <c r="C6" s="17"/>
      <c r="D6" s="17"/>
      <c r="E6" s="27"/>
      <c r="F6" s="28"/>
      <c r="G6" s="17"/>
      <c r="H6" s="17"/>
    </row>
    <row r="7" ht="12.75" customHeight="1">
      <c r="A7" s="13"/>
      <c r="B7" s="30">
        <v>1.0</v>
      </c>
      <c r="C7" s="32" t="s">
        <v>21</v>
      </c>
      <c r="D7" s="39" t="s">
        <v>22</v>
      </c>
      <c r="E7" s="42" t="s">
        <v>23</v>
      </c>
      <c r="F7" s="42" t="s">
        <v>23</v>
      </c>
      <c r="G7" s="45"/>
      <c r="H7" s="44" t="s">
        <v>24</v>
      </c>
    </row>
    <row r="8" ht="12.75" customHeight="1">
      <c r="A8" s="17"/>
      <c r="B8" s="17"/>
      <c r="C8" s="17"/>
      <c r="D8" s="17"/>
      <c r="E8" s="28"/>
      <c r="F8" s="28"/>
      <c r="G8" s="17"/>
      <c r="H8" s="17"/>
    </row>
    <row r="9" ht="12.75" customHeight="1">
      <c r="A9" s="13"/>
      <c r="B9" s="30">
        <v>2.0</v>
      </c>
      <c r="C9" s="32" t="s">
        <v>25</v>
      </c>
      <c r="D9" s="39" t="s">
        <v>26</v>
      </c>
      <c r="E9" s="42" t="s">
        <v>27</v>
      </c>
      <c r="F9" s="42" t="s">
        <v>27</v>
      </c>
      <c r="G9" s="45"/>
      <c r="H9" s="44" t="s">
        <v>28</v>
      </c>
    </row>
    <row r="10" ht="12.75" customHeight="1">
      <c r="A10" s="17"/>
      <c r="B10" s="17"/>
      <c r="C10" s="17"/>
      <c r="D10" s="17"/>
      <c r="E10" s="28"/>
      <c r="F10" s="28"/>
      <c r="G10" s="17"/>
      <c r="H10" s="17"/>
    </row>
    <row r="11" ht="12.75" customHeight="1">
      <c r="A11" s="13"/>
      <c r="B11" s="30">
        <v>3.0</v>
      </c>
      <c r="C11" s="32" t="s">
        <v>29</v>
      </c>
      <c r="D11" s="39" t="s">
        <v>26</v>
      </c>
      <c r="E11" s="42" t="s">
        <v>27</v>
      </c>
      <c r="F11" s="42" t="s">
        <v>27</v>
      </c>
      <c r="G11" s="45"/>
      <c r="H11" s="44" t="s">
        <v>28</v>
      </c>
    </row>
    <row r="12" ht="15.0" customHeight="1">
      <c r="A12" s="17"/>
      <c r="B12" s="17"/>
      <c r="C12" s="17"/>
      <c r="D12" s="17"/>
      <c r="E12" s="28"/>
      <c r="F12" s="28"/>
      <c r="G12" s="17"/>
      <c r="H12" s="17"/>
    </row>
    <row r="13" ht="12.75" customHeight="1">
      <c r="A13" s="13"/>
      <c r="B13" s="30">
        <v>4.0</v>
      </c>
      <c r="C13" s="32" t="s">
        <v>30</v>
      </c>
      <c r="D13" s="39" t="s">
        <v>31</v>
      </c>
      <c r="E13" s="42" t="s">
        <v>27</v>
      </c>
      <c r="F13" s="42" t="s">
        <v>27</v>
      </c>
      <c r="G13" s="45"/>
      <c r="H13" s="44" t="s">
        <v>32</v>
      </c>
    </row>
    <row r="14" ht="15.0" customHeight="1">
      <c r="A14" s="17"/>
      <c r="B14" s="17"/>
      <c r="C14" s="17"/>
      <c r="D14" s="17"/>
      <c r="E14" s="28"/>
      <c r="F14" s="28"/>
      <c r="G14" s="17"/>
      <c r="H14" s="17"/>
    </row>
    <row r="15" ht="15.0" customHeight="1">
      <c r="A15" s="13"/>
      <c r="B15" s="54">
        <v>5.0</v>
      </c>
      <c r="C15" s="32" t="s">
        <v>33</v>
      </c>
      <c r="D15" s="39" t="s">
        <v>34</v>
      </c>
      <c r="E15" s="42" t="s">
        <v>35</v>
      </c>
      <c r="F15" s="42" t="s">
        <v>35</v>
      </c>
      <c r="G15" s="13"/>
      <c r="H15" s="44" t="s">
        <v>36</v>
      </c>
    </row>
    <row r="16" ht="15.75" customHeight="1">
      <c r="A16" s="17"/>
      <c r="B16" s="17"/>
      <c r="C16" s="17"/>
      <c r="D16" s="17"/>
      <c r="E16" s="28"/>
      <c r="F16" s="28"/>
      <c r="G16" s="17"/>
      <c r="H16" s="17"/>
    </row>
    <row r="17" ht="12.75" customHeight="1">
      <c r="A17" s="13"/>
      <c r="B17" s="30">
        <v>6.0</v>
      </c>
      <c r="C17" s="32" t="s">
        <v>38</v>
      </c>
      <c r="D17" s="39" t="s">
        <v>39</v>
      </c>
      <c r="E17" s="42" t="s">
        <v>40</v>
      </c>
      <c r="F17" s="42" t="s">
        <v>40</v>
      </c>
      <c r="G17" s="45"/>
      <c r="H17" s="44" t="s">
        <v>41</v>
      </c>
    </row>
    <row r="18" ht="15.0" customHeight="1">
      <c r="A18" s="17"/>
      <c r="B18" s="17"/>
      <c r="C18" s="17"/>
      <c r="D18" s="17"/>
      <c r="E18" s="28"/>
      <c r="F18" s="28"/>
      <c r="G18" s="17"/>
      <c r="H18" s="17"/>
    </row>
    <row r="19" ht="12.75" customHeight="1">
      <c r="A19" s="13"/>
      <c r="B19" s="30">
        <v>7.0</v>
      </c>
      <c r="C19" s="32" t="s">
        <v>42</v>
      </c>
      <c r="D19" s="39" t="s">
        <v>43</v>
      </c>
      <c r="E19" s="42" t="s">
        <v>44</v>
      </c>
      <c r="F19" s="42" t="s">
        <v>44</v>
      </c>
      <c r="G19" s="45"/>
      <c r="H19" s="44" t="s">
        <v>45</v>
      </c>
    </row>
    <row r="20" ht="15.0" customHeight="1">
      <c r="A20" s="17"/>
      <c r="B20" s="17"/>
      <c r="C20" s="17"/>
      <c r="D20" s="17"/>
      <c r="E20" s="28"/>
      <c r="F20" s="28"/>
      <c r="G20" s="17"/>
      <c r="H20" s="17"/>
    </row>
    <row r="21" ht="12.75" customHeight="1">
      <c r="A21" s="13"/>
      <c r="B21" s="30"/>
      <c r="C21" s="62"/>
      <c r="D21" s="64"/>
      <c r="E21" s="15"/>
      <c r="F21" s="42"/>
      <c r="G21" s="45"/>
      <c r="H21" s="64"/>
    </row>
    <row r="22" ht="15.0" customHeight="1">
      <c r="A22" s="17"/>
      <c r="B22" s="17"/>
      <c r="C22" s="17"/>
      <c r="D22" s="17"/>
      <c r="E22" s="27"/>
      <c r="F22" s="28"/>
      <c r="G22" s="17"/>
      <c r="H22" s="17"/>
    </row>
    <row r="23" ht="12.75" customHeight="1"/>
    <row r="24" ht="15.0" customHeight="1"/>
    <row r="25" ht="12.75" customHeight="1">
      <c r="F25" s="68"/>
      <c r="G25" s="68"/>
    </row>
    <row r="26" ht="24.0" customHeight="1">
      <c r="A26" s="69"/>
      <c r="B26" s="65"/>
      <c r="C26" s="65"/>
      <c r="D26" s="65"/>
      <c r="E26" s="65"/>
      <c r="F26" s="65"/>
    </row>
    <row r="27" ht="19.5" customHeight="1">
      <c r="A27" s="65"/>
      <c r="B27" s="65"/>
      <c r="C27" s="65"/>
      <c r="D27" s="65"/>
      <c r="E27" s="65"/>
      <c r="F27" s="10"/>
    </row>
    <row r="28" ht="26.25" customHeight="1">
      <c r="A28" s="65"/>
      <c r="B28" s="65"/>
      <c r="C28" s="65"/>
      <c r="D28" s="65"/>
      <c r="E28" s="65"/>
      <c r="F28" s="65"/>
    </row>
    <row r="29" ht="17.25" customHeight="1">
      <c r="A29" s="65"/>
      <c r="B29" s="65"/>
      <c r="C29" s="65"/>
      <c r="D29" s="65"/>
      <c r="E29" s="65"/>
      <c r="F29" s="10"/>
    </row>
    <row r="30" ht="24.75" customHeight="1">
      <c r="F30" s="71"/>
      <c r="G30" s="68"/>
    </row>
    <row r="31" ht="12.75" customHeight="1">
      <c r="F31" s="68"/>
      <c r="G31" s="68"/>
    </row>
    <row r="32" ht="15.0" customHeight="1">
      <c r="F32" s="71"/>
      <c r="G32" s="71"/>
    </row>
    <row r="33" ht="15.75" customHeight="1">
      <c r="F33" s="71"/>
      <c r="G33" s="71"/>
    </row>
    <row r="34" ht="15.0" customHeight="1"/>
    <row r="35" ht="12.75" customHeight="1"/>
    <row r="36" ht="15.0" customHeight="1"/>
    <row r="37" ht="12.75" customHeight="1"/>
    <row r="38" ht="15.0" customHeight="1"/>
    <row r="39" ht="12.75" customHeight="1"/>
    <row r="40" ht="15.0" customHeight="1"/>
    <row r="41" ht="15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75">
    <mergeCell ref="B11:B12"/>
    <mergeCell ref="C11:C12"/>
    <mergeCell ref="D11:D12"/>
    <mergeCell ref="E11:E12"/>
    <mergeCell ref="F11:F12"/>
    <mergeCell ref="G11:G12"/>
    <mergeCell ref="H11:H12"/>
    <mergeCell ref="A11:A12"/>
    <mergeCell ref="A13:A14"/>
    <mergeCell ref="B13:B14"/>
    <mergeCell ref="C13:C14"/>
    <mergeCell ref="D13:D14"/>
    <mergeCell ref="E13:E14"/>
    <mergeCell ref="F13:F14"/>
    <mergeCell ref="F15:F16"/>
    <mergeCell ref="G15:G16"/>
    <mergeCell ref="G13:G14"/>
    <mergeCell ref="H13:H14"/>
    <mergeCell ref="B15:B16"/>
    <mergeCell ref="C15:C16"/>
    <mergeCell ref="D15:D16"/>
    <mergeCell ref="E15:E16"/>
    <mergeCell ref="H15:H16"/>
    <mergeCell ref="G17:G18"/>
    <mergeCell ref="H17:H18"/>
    <mergeCell ref="A15:A16"/>
    <mergeCell ref="A17:A18"/>
    <mergeCell ref="B17:B18"/>
    <mergeCell ref="C17:C18"/>
    <mergeCell ref="D17:D18"/>
    <mergeCell ref="E17:E18"/>
    <mergeCell ref="F17:F18"/>
    <mergeCell ref="B19:B20"/>
    <mergeCell ref="C19:C20"/>
    <mergeCell ref="D19:D20"/>
    <mergeCell ref="E19:E20"/>
    <mergeCell ref="F19:F20"/>
    <mergeCell ref="G19:G20"/>
    <mergeCell ref="H19:H20"/>
    <mergeCell ref="A19:A20"/>
    <mergeCell ref="A21:A22"/>
    <mergeCell ref="B21:B22"/>
    <mergeCell ref="C21:C22"/>
    <mergeCell ref="D21:D22"/>
    <mergeCell ref="E21:E22"/>
    <mergeCell ref="F21:F22"/>
    <mergeCell ref="D5:D6"/>
    <mergeCell ref="E5:F6"/>
    <mergeCell ref="G5:G6"/>
    <mergeCell ref="H5:H6"/>
    <mergeCell ref="A1:H1"/>
    <mergeCell ref="A2:H2"/>
    <mergeCell ref="A3:H3"/>
    <mergeCell ref="D4:F4"/>
    <mergeCell ref="A5:A6"/>
    <mergeCell ref="B5:B6"/>
    <mergeCell ref="C5:C6"/>
    <mergeCell ref="B7:B8"/>
    <mergeCell ref="C7:C8"/>
    <mergeCell ref="D7:D8"/>
    <mergeCell ref="E7:E8"/>
    <mergeCell ref="F7:F8"/>
    <mergeCell ref="G7:G8"/>
    <mergeCell ref="H7:H8"/>
    <mergeCell ref="G9:G10"/>
    <mergeCell ref="H9:H10"/>
    <mergeCell ref="A7:A8"/>
    <mergeCell ref="A9:A10"/>
    <mergeCell ref="B9:B10"/>
    <mergeCell ref="C9:C10"/>
    <mergeCell ref="D9:D10"/>
    <mergeCell ref="E9:E10"/>
    <mergeCell ref="F9:F10"/>
    <mergeCell ref="G21:G22"/>
    <mergeCell ref="H21:H22"/>
  </mergeCells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CC99FF"/>
    <pageSetUpPr/>
  </sheetPr>
  <sheetViews>
    <sheetView workbookViewId="0"/>
  </sheetViews>
  <sheetFormatPr customHeight="1" defaultColWidth="14.43" defaultRowHeight="15.0"/>
  <cols>
    <col customWidth="1" min="1" max="2" width="6.0"/>
    <col customWidth="1" min="3" max="3" width="22.71"/>
    <col customWidth="1" min="4" max="5" width="8.0"/>
    <col customWidth="1" min="6" max="6" width="24.0"/>
    <col customWidth="1" min="7" max="9" width="8.0"/>
    <col customWidth="1" min="10" max="11" width="6.0"/>
    <col customWidth="1" min="12" max="12" width="22.71"/>
    <col customWidth="1" min="13" max="14" width="8.0"/>
    <col customWidth="1" min="15" max="15" width="24.0"/>
    <col customWidth="1" min="16" max="26" width="8.0"/>
  </cols>
  <sheetData>
    <row r="1" ht="15.75" customHeight="1">
      <c r="B1" s="75" t="s">
        <v>50</v>
      </c>
      <c r="K1" s="75" t="s">
        <v>50</v>
      </c>
    </row>
    <row r="2" ht="15.75" customHeight="1">
      <c r="B2" s="76" t="str">
        <f>'пр.взв.'!D4</f>
        <v>в.к.  62   кг</v>
      </c>
      <c r="K2" s="76" t="str">
        <f>'пр.взв.'!D4</f>
        <v>в.к.  62   кг</v>
      </c>
    </row>
    <row r="3" ht="16.5" customHeight="1">
      <c r="B3" s="77" t="s">
        <v>51</v>
      </c>
      <c r="C3" s="79" t="s">
        <v>53</v>
      </c>
      <c r="D3" s="80" t="s">
        <v>54</v>
      </c>
      <c r="E3" s="79"/>
      <c r="F3" s="77"/>
      <c r="G3" s="79"/>
      <c r="H3" s="79"/>
      <c r="I3" s="79"/>
      <c r="K3" s="77" t="s">
        <v>48</v>
      </c>
      <c r="L3" s="79" t="s">
        <v>53</v>
      </c>
      <c r="M3" s="80" t="s">
        <v>54</v>
      </c>
      <c r="N3" s="79"/>
      <c r="O3" s="77"/>
      <c r="P3" s="79"/>
      <c r="Q3" s="79"/>
      <c r="R3" s="79"/>
    </row>
    <row r="4" ht="12.75" customHeight="1">
      <c r="A4" s="81" t="s">
        <v>55</v>
      </c>
      <c r="B4" s="82" t="s">
        <v>7</v>
      </c>
      <c r="C4" s="83" t="s">
        <v>8</v>
      </c>
      <c r="D4" s="83" t="s">
        <v>9</v>
      </c>
      <c r="E4" s="83" t="s">
        <v>10</v>
      </c>
      <c r="F4" s="83" t="s">
        <v>11</v>
      </c>
      <c r="G4" s="84" t="s">
        <v>57</v>
      </c>
      <c r="H4" s="83" t="s">
        <v>59</v>
      </c>
      <c r="I4" s="86" t="s">
        <v>13</v>
      </c>
      <c r="J4" s="81" t="s">
        <v>55</v>
      </c>
      <c r="K4" s="82" t="s">
        <v>7</v>
      </c>
      <c r="L4" s="83" t="s">
        <v>8</v>
      </c>
      <c r="M4" s="83" t="s">
        <v>9</v>
      </c>
      <c r="N4" s="83" t="s">
        <v>10</v>
      </c>
      <c r="O4" s="83" t="s">
        <v>11</v>
      </c>
      <c r="P4" s="84" t="s">
        <v>57</v>
      </c>
      <c r="Q4" s="83" t="s">
        <v>59</v>
      </c>
      <c r="R4" s="86" t="s">
        <v>13</v>
      </c>
    </row>
    <row r="5" ht="13.5" customHeight="1">
      <c r="A5" s="87"/>
      <c r="B5" s="46"/>
      <c r="C5" s="49"/>
      <c r="D5" s="49"/>
      <c r="E5" s="49"/>
      <c r="F5" s="49"/>
      <c r="G5" s="49"/>
      <c r="H5" s="49"/>
      <c r="I5" s="50"/>
      <c r="J5" s="87"/>
      <c r="K5" s="46"/>
      <c r="L5" s="49"/>
      <c r="M5" s="49"/>
      <c r="N5" s="49"/>
      <c r="O5" s="49"/>
      <c r="P5" s="49"/>
      <c r="Q5" s="49"/>
      <c r="R5" s="50"/>
    </row>
    <row r="6" ht="12.75" customHeight="1">
      <c r="A6" s="88">
        <v>1.0</v>
      </c>
      <c r="B6" s="91">
        <v>1.0</v>
      </c>
      <c r="C6" s="93" t="str">
        <f>VLOOKUP(B6,'пр.взв.'!B7:F70,2,FALSE)</f>
        <v>Фёклин Сергей Юрьевич</v>
      </c>
      <c r="D6" s="97" t="str">
        <f>VLOOKUP(B6,'пр.взв.'!B7:G126,3,FALSE)</f>
        <v>22.10.1992, МС</v>
      </c>
      <c r="E6" s="99" t="str">
        <f>VLOOKUP(B6,'пр.взв.'!B7:H126,4,FALSE)</f>
        <v>Липецкая область</v>
      </c>
      <c r="F6" s="101"/>
      <c r="G6" s="103"/>
      <c r="H6" s="58"/>
      <c r="I6" s="38"/>
      <c r="J6" s="105">
        <v>5.0</v>
      </c>
      <c r="K6" s="91">
        <v>2.0</v>
      </c>
      <c r="L6" s="93" t="str">
        <f>VLOOKUP(K6,'пр.взв.'!B7:F70,2,FALSE)</f>
        <v>Волков Максим Алексеевич</v>
      </c>
      <c r="M6" s="97" t="str">
        <f>VLOOKUP(K6,'пр.взв.'!B7:G126,3,FALSE)</f>
        <v>26.01.2000, КМС</v>
      </c>
      <c r="N6" s="99" t="str">
        <f>VLOOKUP(K6,'пр.взв.'!B7:H126,4,FALSE)</f>
        <v>Рязанская обл.</v>
      </c>
      <c r="O6" s="101"/>
      <c r="P6" s="103"/>
      <c r="Q6" s="58"/>
      <c r="R6" s="38"/>
    </row>
    <row r="7" ht="12.75" customHeight="1">
      <c r="A7" s="18"/>
      <c r="B7" s="17"/>
      <c r="C7" s="17"/>
      <c r="D7" s="17"/>
      <c r="E7" s="17"/>
      <c r="F7" s="17"/>
      <c r="G7" s="17"/>
      <c r="H7" s="17"/>
      <c r="I7" s="17"/>
      <c r="J7" s="106"/>
      <c r="K7" s="17"/>
      <c r="L7" s="17"/>
      <c r="M7" s="17"/>
      <c r="N7" s="17"/>
      <c r="O7" s="17"/>
      <c r="P7" s="17"/>
      <c r="Q7" s="17"/>
      <c r="R7" s="17"/>
    </row>
    <row r="8" ht="12.75" customHeight="1">
      <c r="A8" s="18"/>
      <c r="B8" s="107">
        <v>5.0</v>
      </c>
      <c r="C8" s="108" t="str">
        <f>VLOOKUP(B8,'пр.взв.'!B7:F70,2,FALSE)</f>
        <v>Мосин Данила Владимирович</v>
      </c>
      <c r="D8" s="113" t="str">
        <f>VLOOKUP(B8,'пр.взв.'!B7:G128,3,FALSE)</f>
        <v>31.05.2001, КМС</v>
      </c>
      <c r="E8" s="41" t="str">
        <f>VLOOKUP(B8,'пр.взв.'!B7:H128,4,FALSE)</f>
        <v>Воронежская область</v>
      </c>
      <c r="F8" s="74"/>
      <c r="G8" s="74"/>
      <c r="H8" s="13"/>
      <c r="I8" s="13"/>
      <c r="J8" s="106"/>
      <c r="K8" s="107">
        <v>6.0</v>
      </c>
      <c r="L8" s="108" t="str">
        <f>VLOOKUP(K8,'пр.взв.'!B7:F70,2,FALSE)</f>
        <v>Черняев Олег Витальевич</v>
      </c>
      <c r="M8" s="113" t="str">
        <f>VLOOKUP(K8,'пр.взв.'!B7:G128,3,FALSE)</f>
        <v>27.04.1999, КМС</v>
      </c>
      <c r="N8" s="41" t="str">
        <f>VLOOKUP(K8,'пр.взв.'!B7:H128,4,FALSE)</f>
        <v>Пензенская обл.</v>
      </c>
      <c r="O8" s="74"/>
      <c r="P8" s="74"/>
      <c r="Q8" s="13"/>
      <c r="R8" s="13"/>
    </row>
    <row r="9" ht="13.5" customHeight="1">
      <c r="A9" s="48"/>
      <c r="B9" s="49"/>
      <c r="C9" s="49"/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49"/>
    </row>
    <row r="10" ht="12.75" customHeight="1">
      <c r="A10" s="88">
        <v>2.0</v>
      </c>
      <c r="B10" s="91">
        <v>3.0</v>
      </c>
      <c r="C10" s="93" t="str">
        <f>VLOOKUP(B10,'пр.взв.'!B7:F70,2,FALSE)</f>
        <v>Волков Евгений Алексеевич</v>
      </c>
      <c r="D10" s="132" t="str">
        <f>VLOOKUP(B10,'пр.взв.'!B7:G130,3,FALSE)</f>
        <v>26.01.2000, КМС</v>
      </c>
      <c r="E10" s="138" t="str">
        <f>VLOOKUP(B10,'пр.взв.'!B7:H130,4,FALSE)</f>
        <v>Рязанская обл.</v>
      </c>
      <c r="F10" s="101"/>
      <c r="G10" s="103"/>
      <c r="H10" s="58"/>
      <c r="I10" s="99"/>
      <c r="J10" s="105">
        <v>6.0</v>
      </c>
      <c r="K10" s="91">
        <v>4.0</v>
      </c>
      <c r="L10" s="93" t="str">
        <f>VLOOKUP(K10,'пр.взв.'!B7:F70,2,FALSE)</f>
        <v>Козлов Роман Витальевич</v>
      </c>
      <c r="M10" s="97" t="str">
        <f>VLOOKUP(K10,'пр.взв.'!B7:G130,3,FALSE)</f>
        <v>04.05.1990, МСМК</v>
      </c>
      <c r="N10" s="99" t="str">
        <f>VLOOKUP(K10,'пр.взв.'!B7:H130,4,FALSE)</f>
        <v>Рязанская обл.</v>
      </c>
      <c r="O10" s="101"/>
      <c r="P10" s="103"/>
      <c r="Q10" s="58"/>
      <c r="R10" s="99"/>
    </row>
    <row r="11" ht="12.75" customHeight="1">
      <c r="A11" s="18"/>
      <c r="B11" s="17"/>
      <c r="C11" s="17"/>
      <c r="D11" s="17"/>
      <c r="E11" s="17"/>
      <c r="F11" s="17"/>
      <c r="G11" s="17"/>
      <c r="H11" s="17"/>
      <c r="I11" s="17"/>
      <c r="J11" s="106"/>
      <c r="K11" s="17"/>
      <c r="L11" s="17"/>
      <c r="M11" s="17"/>
      <c r="N11" s="17"/>
      <c r="O11" s="17"/>
      <c r="P11" s="17"/>
      <c r="Q11" s="17"/>
      <c r="R11" s="17"/>
    </row>
    <row r="12" ht="12.75" customHeight="1">
      <c r="A12" s="18"/>
      <c r="B12" s="107">
        <v>7.0</v>
      </c>
      <c r="C12" s="108" t="str">
        <f>VLOOKUP(B12,'пр.взв.'!B7:F70,2,FALSE)</f>
        <v>Кузьменко Алексей Сергеевич</v>
      </c>
      <c r="D12" s="113" t="str">
        <f>VLOOKUP(B12,'пр.взв.'!B7:G132,3,FALSE)</f>
        <v>27.07.1990, КМС</v>
      </c>
      <c r="E12" s="138" t="str">
        <f>VLOOKUP(B12,'пр.взв.'!B2:H132,4,FALSE)</f>
        <v>Москва</v>
      </c>
      <c r="F12" s="74"/>
      <c r="G12" s="74"/>
      <c r="H12" s="13"/>
      <c r="I12" s="13"/>
      <c r="J12" s="106"/>
      <c r="K12" s="107">
        <v>8.0</v>
      </c>
      <c r="L12" s="108" t="str">
        <f>VLOOKUP(K12,'пр.взв.'!B7:F70,2,FALSE)</f>
        <v>#N/A</v>
      </c>
      <c r="M12" s="41" t="str">
        <f>VLOOKUP(K12,'пр.взв.'!B7:G132,3,FALSE)</f>
        <v>#N/A</v>
      </c>
      <c r="N12" s="41" t="str">
        <f>VLOOKUP(K12,'пр.взв.'!B7:H132,4,FALSE)</f>
        <v>#N/A</v>
      </c>
      <c r="O12" s="74"/>
      <c r="P12" s="74"/>
      <c r="Q12" s="13"/>
      <c r="R12" s="13"/>
    </row>
    <row r="13" ht="12.75" customHeight="1">
      <c r="A13" s="27"/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</row>
    <row r="14" ht="12.75" customHeight="1"/>
    <row r="15" ht="16.5" customHeight="1">
      <c r="B15" s="77" t="s">
        <v>51</v>
      </c>
      <c r="C15" s="151" t="s">
        <v>67</v>
      </c>
      <c r="D15" s="151"/>
      <c r="E15" s="151"/>
      <c r="F15" s="153" t="str">
        <f>'пр.взв.'!D4</f>
        <v>в.к.  62   кг</v>
      </c>
      <c r="G15" s="151"/>
      <c r="H15" s="151"/>
      <c r="I15" s="151"/>
      <c r="J15" s="154"/>
      <c r="K15" s="77" t="s">
        <v>48</v>
      </c>
      <c r="L15" s="151" t="s">
        <v>67</v>
      </c>
      <c r="M15" s="151"/>
      <c r="N15" s="151"/>
      <c r="O15" s="153" t="str">
        <f>'пр.взв.'!D4</f>
        <v>в.к.  62   кг</v>
      </c>
      <c r="P15" s="151"/>
      <c r="Q15" s="151"/>
      <c r="R15" s="151"/>
    </row>
    <row r="16" ht="12.75" customHeight="1">
      <c r="A16" s="81" t="s">
        <v>55</v>
      </c>
      <c r="B16" s="82" t="s">
        <v>7</v>
      </c>
      <c r="C16" s="83" t="s">
        <v>8</v>
      </c>
      <c r="D16" s="83" t="s">
        <v>9</v>
      </c>
      <c r="E16" s="83" t="s">
        <v>10</v>
      </c>
      <c r="F16" s="83" t="s">
        <v>11</v>
      </c>
      <c r="G16" s="84" t="s">
        <v>57</v>
      </c>
      <c r="H16" s="83" t="s">
        <v>59</v>
      </c>
      <c r="I16" s="86" t="s">
        <v>13</v>
      </c>
      <c r="J16" s="81" t="s">
        <v>55</v>
      </c>
      <c r="K16" s="82" t="s">
        <v>7</v>
      </c>
      <c r="L16" s="83" t="s">
        <v>8</v>
      </c>
      <c r="M16" s="83" t="s">
        <v>9</v>
      </c>
      <c r="N16" s="83" t="s">
        <v>10</v>
      </c>
      <c r="O16" s="83" t="s">
        <v>11</v>
      </c>
      <c r="P16" s="84" t="s">
        <v>57</v>
      </c>
      <c r="Q16" s="83" t="s">
        <v>59</v>
      </c>
      <c r="R16" s="86" t="s">
        <v>13</v>
      </c>
    </row>
    <row r="17" ht="13.5" customHeight="1">
      <c r="A17" s="87"/>
      <c r="B17" s="46"/>
      <c r="C17" s="49"/>
      <c r="D17" s="49"/>
      <c r="E17" s="49"/>
      <c r="F17" s="49"/>
      <c r="G17" s="49"/>
      <c r="H17" s="49"/>
      <c r="I17" s="50"/>
      <c r="J17" s="87"/>
      <c r="K17" s="46"/>
      <c r="L17" s="49"/>
      <c r="M17" s="49"/>
      <c r="N17" s="49"/>
      <c r="O17" s="49"/>
      <c r="P17" s="49"/>
      <c r="Q17" s="49"/>
      <c r="R17" s="50"/>
    </row>
    <row r="18" ht="12.75" customHeight="1">
      <c r="A18" s="105">
        <v>1.0</v>
      </c>
      <c r="B18" s="159">
        <f>'пр.хода'!E9</f>
        <v>1</v>
      </c>
      <c r="C18" s="93" t="str">
        <f>VLOOKUP(B18,'пр.взв.'!B1:F82,2,FALSE)</f>
        <v>Фёклин Сергей Юрьевич</v>
      </c>
      <c r="D18" s="97" t="str">
        <f>VLOOKUP(B18,'пр.взв.'!B1:G138,3,FALSE)</f>
        <v>22.10.1992, МС</v>
      </c>
      <c r="E18" s="99" t="str">
        <f>VLOOKUP(B18,'пр.взв.'!B1:H138,4,FALSE)</f>
        <v>Липецкая область</v>
      </c>
      <c r="F18" s="162"/>
      <c r="G18" s="163"/>
      <c r="H18" s="164"/>
      <c r="I18" s="14"/>
      <c r="J18" s="105">
        <v>2.0</v>
      </c>
      <c r="K18" s="159">
        <f>'пр.хода'!Q9</f>
        <v>2</v>
      </c>
      <c r="L18" s="93" t="str">
        <f>VLOOKUP(K18,'пр.взв.'!B1:F78,2,FALSE)</f>
        <v>Волков Максим Алексеевич</v>
      </c>
      <c r="M18" s="97" t="str">
        <f>VLOOKUP(K18,'пр.взв.'!B1:G138,3,FALSE)</f>
        <v>26.01.2000, КМС</v>
      </c>
      <c r="N18" s="99" t="str">
        <f>VLOOKUP(K18,'пр.взв.'!B1:H138,4,FALSE)</f>
        <v>Рязанская обл.</v>
      </c>
      <c r="O18" s="162"/>
      <c r="P18" s="163"/>
      <c r="Q18" s="164"/>
      <c r="R18" s="14"/>
    </row>
    <row r="19" ht="12.75" customHeight="1">
      <c r="A19" s="106"/>
      <c r="B19" s="17"/>
      <c r="C19" s="17"/>
      <c r="D19" s="17"/>
      <c r="E19" s="17"/>
      <c r="F19" s="17"/>
      <c r="G19" s="17"/>
      <c r="H19" s="17"/>
      <c r="I19" s="17"/>
      <c r="J19" s="106"/>
      <c r="K19" s="17"/>
      <c r="L19" s="17"/>
      <c r="M19" s="17"/>
      <c r="N19" s="17"/>
      <c r="O19" s="17"/>
      <c r="P19" s="17"/>
      <c r="Q19" s="17"/>
      <c r="R19" s="17"/>
    </row>
    <row r="20" ht="12.75" customHeight="1">
      <c r="A20" s="106"/>
      <c r="B20" s="166">
        <f>'пр.хода'!E13</f>
        <v>7</v>
      </c>
      <c r="C20" s="108" t="str">
        <f>VLOOKUP(B20,'пр.взв.'!B1:F82,2,FALSE)</f>
        <v>Кузьменко Алексей Сергеевич</v>
      </c>
      <c r="D20" s="113" t="str">
        <f>VLOOKUP(B20,'пр.взв.'!B1:G140,3,FALSE)</f>
        <v>27.07.1990, КМС</v>
      </c>
      <c r="E20" s="41" t="str">
        <f>VLOOKUP(B20,'пр.взв.'!B1:H140,4,FALSE)</f>
        <v>Москва</v>
      </c>
      <c r="F20" s="74"/>
      <c r="G20" s="74"/>
      <c r="H20" s="13"/>
      <c r="I20" s="13"/>
      <c r="J20" s="106"/>
      <c r="K20" s="166">
        <f>'пр.хода'!Q13</f>
        <v>4</v>
      </c>
      <c r="L20" s="108" t="str">
        <f>VLOOKUP(K20,'пр.взв.'!B1:F78,2,FALSE)</f>
        <v>Козлов Роман Витальевич</v>
      </c>
      <c r="M20" s="113" t="str">
        <f>VLOOKUP(K20,'пр.взв.'!B1:G140,3,FALSE)</f>
        <v>04.05.1990, МСМК</v>
      </c>
      <c r="N20" s="41" t="str">
        <f>VLOOKUP(K20,'пр.взв.'!B1:H140,4,FALSE)</f>
        <v>Рязанская обл.</v>
      </c>
      <c r="O20" s="74"/>
      <c r="P20" s="74"/>
      <c r="Q20" s="13"/>
      <c r="R20" s="13"/>
    </row>
    <row r="21" ht="12.75" customHeight="1">
      <c r="A21" s="17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</row>
    <row r="22" ht="12.75" customHeight="1"/>
    <row r="23" ht="15.0" customHeight="1">
      <c r="A23" s="167" t="s">
        <v>69</v>
      </c>
      <c r="J23" s="167" t="s">
        <v>71</v>
      </c>
    </row>
    <row r="24" ht="16.5" customHeight="1">
      <c r="B24" s="77" t="s">
        <v>51</v>
      </c>
      <c r="C24" s="168"/>
      <c r="D24" s="168"/>
      <c r="E24" s="168"/>
      <c r="F24" s="168" t="str">
        <f>'пр.взв.'!D4</f>
        <v>в.к.  62   кг</v>
      </c>
      <c r="G24" s="168"/>
      <c r="H24" s="168"/>
      <c r="I24" s="168"/>
      <c r="J24" s="10"/>
      <c r="K24" s="77" t="s">
        <v>48</v>
      </c>
      <c r="L24" s="168"/>
      <c r="M24" s="168"/>
      <c r="N24" s="168"/>
      <c r="O24" s="168" t="str">
        <f>'пр.взв.'!D4</f>
        <v>в.к.  62   кг</v>
      </c>
      <c r="P24" s="154"/>
      <c r="Q24" s="154"/>
      <c r="R24" s="154"/>
    </row>
    <row r="25" ht="12.75" customHeight="1">
      <c r="A25" s="81" t="s">
        <v>55</v>
      </c>
      <c r="B25" s="82" t="s">
        <v>7</v>
      </c>
      <c r="C25" s="83" t="s">
        <v>8</v>
      </c>
      <c r="D25" s="83" t="s">
        <v>9</v>
      </c>
      <c r="E25" s="83" t="s">
        <v>10</v>
      </c>
      <c r="F25" s="83" t="s">
        <v>11</v>
      </c>
      <c r="G25" s="84" t="s">
        <v>57</v>
      </c>
      <c r="H25" s="83" t="s">
        <v>59</v>
      </c>
      <c r="I25" s="86" t="s">
        <v>13</v>
      </c>
      <c r="J25" s="81" t="s">
        <v>55</v>
      </c>
      <c r="K25" s="82" t="s">
        <v>7</v>
      </c>
      <c r="L25" s="83" t="s">
        <v>8</v>
      </c>
      <c r="M25" s="83" t="s">
        <v>9</v>
      </c>
      <c r="N25" s="83" t="s">
        <v>10</v>
      </c>
      <c r="O25" s="83" t="s">
        <v>11</v>
      </c>
      <c r="P25" s="84" t="s">
        <v>57</v>
      </c>
      <c r="Q25" s="83" t="s">
        <v>59</v>
      </c>
      <c r="R25" s="86" t="s">
        <v>13</v>
      </c>
    </row>
    <row r="26" ht="13.5" customHeight="1">
      <c r="A26" s="87"/>
      <c r="B26" s="46"/>
      <c r="C26" s="49"/>
      <c r="D26" s="49"/>
      <c r="E26" s="49"/>
      <c r="F26" s="49"/>
      <c r="G26" s="49"/>
      <c r="H26" s="49"/>
      <c r="I26" s="50"/>
      <c r="J26" s="87"/>
      <c r="K26" s="46"/>
      <c r="L26" s="49"/>
      <c r="M26" s="49"/>
      <c r="N26" s="49"/>
      <c r="O26" s="49"/>
      <c r="P26" s="49"/>
      <c r="Q26" s="49"/>
      <c r="R26" s="50"/>
    </row>
    <row r="27" ht="12.75" customHeight="1">
      <c r="A27" s="105">
        <v>1.0</v>
      </c>
      <c r="B27" s="91">
        <f>'пр.хода'!A21</f>
        <v>5</v>
      </c>
      <c r="C27" s="93" t="str">
        <f>VLOOKUP(B27,'пр.взв.'!B2:F91,2,FALSE)</f>
        <v>Мосин Данила Владимирович</v>
      </c>
      <c r="D27" s="97" t="str">
        <f>VLOOKUP(B27,'пр.взв.'!B2:G147,3,FALSE)</f>
        <v>31.05.2001, КМС</v>
      </c>
      <c r="E27" s="99" t="str">
        <f>VLOOKUP(B27,'пр.взв.'!B2:H147,4,FALSE)</f>
        <v>Воронежская область</v>
      </c>
      <c r="F27" s="101"/>
      <c r="G27" s="103"/>
      <c r="H27" s="58"/>
      <c r="I27" s="38"/>
      <c r="J27" s="105">
        <v>2.0</v>
      </c>
      <c r="K27" s="91">
        <f>'пр.хода'!U21</f>
        <v>6</v>
      </c>
      <c r="L27" s="93" t="str">
        <f>VLOOKUP(K27,'пр.взв.'!B2:F91,2,FALSE)</f>
        <v>Черняев Олег Витальевич</v>
      </c>
      <c r="M27" s="97" t="str">
        <f>VLOOKUP(K27,'пр.взв.'!B2:G147,3,FALSE)</f>
        <v>27.04.1999, КМС</v>
      </c>
      <c r="N27" s="99" t="str">
        <f>VLOOKUP(K27,'пр.взв.'!B2:H147,4,FALSE)</f>
        <v>Пензенская обл.</v>
      </c>
      <c r="O27" s="101"/>
      <c r="P27" s="103"/>
      <c r="Q27" s="58"/>
      <c r="R27" s="38"/>
    </row>
    <row r="28" ht="12.75" customHeight="1">
      <c r="A28" s="106"/>
      <c r="B28" s="17"/>
      <c r="C28" s="17"/>
      <c r="D28" s="17"/>
      <c r="E28" s="17"/>
      <c r="F28" s="17"/>
      <c r="G28" s="17"/>
      <c r="H28" s="17"/>
      <c r="I28" s="17"/>
      <c r="J28" s="106"/>
      <c r="K28" s="17"/>
      <c r="L28" s="17"/>
      <c r="M28" s="17"/>
      <c r="N28" s="17"/>
      <c r="O28" s="17"/>
      <c r="P28" s="17"/>
      <c r="Q28" s="17"/>
      <c r="R28" s="17"/>
    </row>
    <row r="29" ht="12.75" customHeight="1">
      <c r="A29" s="106"/>
      <c r="B29" s="184">
        <f>'пр.хода'!A23</f>
        <v>3</v>
      </c>
      <c r="C29" s="108" t="str">
        <f>VLOOKUP(B29,'пр.взв.'!B2:F91,2,FALSE)</f>
        <v>Волков Евгений Алексеевич</v>
      </c>
      <c r="D29" s="113" t="str">
        <f>VLOOKUP(B29,'пр.взв.'!B2:G149,3,FALSE)</f>
        <v>26.01.2000, КМС</v>
      </c>
      <c r="E29" s="41" t="str">
        <f>VLOOKUP(B29,'пр.взв.'!B2:H149,4,FALSE)</f>
        <v>Рязанская обл.</v>
      </c>
      <c r="F29" s="74"/>
      <c r="G29" s="74"/>
      <c r="H29" s="13"/>
      <c r="I29" s="13"/>
      <c r="J29" s="106"/>
      <c r="K29" s="184">
        <f>'пр.хода'!U23</f>
        <v>0</v>
      </c>
      <c r="L29" s="108" t="str">
        <f>VLOOKUP(K29,'пр.взв.'!B2:F91,2,FALSE)</f>
        <v>#N/A</v>
      </c>
      <c r="M29" s="41" t="str">
        <f>VLOOKUP(K29,'пр.взв.'!B2:G149,3,FALSE)</f>
        <v>#N/A</v>
      </c>
      <c r="N29" s="41" t="str">
        <f>VLOOKUP(K29,'пр.взв.'!B2:H149,4,FALSE)</f>
        <v>#N/A</v>
      </c>
      <c r="O29" s="74"/>
      <c r="P29" s="74"/>
      <c r="Q29" s="13"/>
      <c r="R29" s="13"/>
    </row>
    <row r="30" ht="12.75" customHeight="1">
      <c r="A30" s="17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</row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196">
    <mergeCell ref="F4:F5"/>
    <mergeCell ref="G4:G5"/>
    <mergeCell ref="F6:F7"/>
    <mergeCell ref="G6:G7"/>
    <mergeCell ref="F8:F9"/>
    <mergeCell ref="G8:G9"/>
    <mergeCell ref="H4:H5"/>
    <mergeCell ref="I4:I5"/>
    <mergeCell ref="H6:H7"/>
    <mergeCell ref="I6:I7"/>
    <mergeCell ref="H8:H9"/>
    <mergeCell ref="I8:I9"/>
    <mergeCell ref="J4:J5"/>
    <mergeCell ref="K4:K5"/>
    <mergeCell ref="J6:J9"/>
    <mergeCell ref="K6:K7"/>
    <mergeCell ref="K8:K9"/>
    <mergeCell ref="L4:L5"/>
    <mergeCell ref="M4:M5"/>
    <mergeCell ref="L6:L7"/>
    <mergeCell ref="M6:M7"/>
    <mergeCell ref="L8:L9"/>
    <mergeCell ref="M8:M9"/>
    <mergeCell ref="N4:N5"/>
    <mergeCell ref="O4:O5"/>
    <mergeCell ref="N6:N7"/>
    <mergeCell ref="O6:O7"/>
    <mergeCell ref="N8:N9"/>
    <mergeCell ref="O8:O9"/>
    <mergeCell ref="P4:P5"/>
    <mergeCell ref="Q4:Q5"/>
    <mergeCell ref="P6:P7"/>
    <mergeCell ref="Q6:Q7"/>
    <mergeCell ref="R6:R7"/>
    <mergeCell ref="P8:P9"/>
    <mergeCell ref="Q8:Q9"/>
    <mergeCell ref="R8:R9"/>
    <mergeCell ref="B1:I1"/>
    <mergeCell ref="K1:R1"/>
    <mergeCell ref="B2:I2"/>
    <mergeCell ref="K2:R2"/>
    <mergeCell ref="A4:A5"/>
    <mergeCell ref="B4:B5"/>
    <mergeCell ref="C4:C5"/>
    <mergeCell ref="R4:R5"/>
    <mergeCell ref="N12:N13"/>
    <mergeCell ref="O12:O13"/>
    <mergeCell ref="I10:I11"/>
    <mergeCell ref="J10:J13"/>
    <mergeCell ref="L10:L11"/>
    <mergeCell ref="M10:M11"/>
    <mergeCell ref="N10:N11"/>
    <mergeCell ref="O10:O11"/>
    <mergeCell ref="I12:I13"/>
    <mergeCell ref="D4:D5"/>
    <mergeCell ref="E4:E5"/>
    <mergeCell ref="A6:A9"/>
    <mergeCell ref="B6:B7"/>
    <mergeCell ref="C6:C7"/>
    <mergeCell ref="D6:D7"/>
    <mergeCell ref="E6:E7"/>
    <mergeCell ref="D8:D9"/>
    <mergeCell ref="E8:E9"/>
    <mergeCell ref="D10:D11"/>
    <mergeCell ref="E10:E11"/>
    <mergeCell ref="F10:F11"/>
    <mergeCell ref="G10:G11"/>
    <mergeCell ref="H10:H11"/>
    <mergeCell ref="P10:P11"/>
    <mergeCell ref="Q10:Q11"/>
    <mergeCell ref="R10:R11"/>
    <mergeCell ref="D12:D13"/>
    <mergeCell ref="E12:E13"/>
    <mergeCell ref="F12:F13"/>
    <mergeCell ref="G12:G13"/>
    <mergeCell ref="H12:H13"/>
    <mergeCell ref="K10:K11"/>
    <mergeCell ref="K12:K13"/>
    <mergeCell ref="L12:L13"/>
    <mergeCell ref="M12:M13"/>
    <mergeCell ref="P12:P13"/>
    <mergeCell ref="Q12:Q13"/>
    <mergeCell ref="R12:R13"/>
    <mergeCell ref="B8:B9"/>
    <mergeCell ref="C8:C9"/>
    <mergeCell ref="A10:A13"/>
    <mergeCell ref="B10:B11"/>
    <mergeCell ref="C10:C11"/>
    <mergeCell ref="B12:B13"/>
    <mergeCell ref="C12:C13"/>
    <mergeCell ref="E20:E21"/>
    <mergeCell ref="F20:F21"/>
    <mergeCell ref="G20:G21"/>
    <mergeCell ref="H20:H21"/>
    <mergeCell ref="K18:K19"/>
    <mergeCell ref="K20:K21"/>
    <mergeCell ref="E18:E19"/>
    <mergeCell ref="F18:F19"/>
    <mergeCell ref="H18:H19"/>
    <mergeCell ref="I18:I19"/>
    <mergeCell ref="J18:J21"/>
    <mergeCell ref="L18:L19"/>
    <mergeCell ref="I20:I21"/>
    <mergeCell ref="L20:L21"/>
    <mergeCell ref="P20:P21"/>
    <mergeCell ref="Q20:Q21"/>
    <mergeCell ref="M18:M19"/>
    <mergeCell ref="N18:N19"/>
    <mergeCell ref="O18:O19"/>
    <mergeCell ref="P18:P19"/>
    <mergeCell ref="Q18:Q19"/>
    <mergeCell ref="R18:R19"/>
    <mergeCell ref="M20:M21"/>
    <mergeCell ref="R20:R21"/>
    <mergeCell ref="O16:O17"/>
    <mergeCell ref="P16:P17"/>
    <mergeCell ref="Q16:Q17"/>
    <mergeCell ref="R16:R17"/>
    <mergeCell ref="H16:H17"/>
    <mergeCell ref="I16:I17"/>
    <mergeCell ref="J16:J17"/>
    <mergeCell ref="K16:K17"/>
    <mergeCell ref="L16:L17"/>
    <mergeCell ref="M16:M17"/>
    <mergeCell ref="N16:N17"/>
    <mergeCell ref="C18:C19"/>
    <mergeCell ref="D18:D19"/>
    <mergeCell ref="A18:A21"/>
    <mergeCell ref="B20:B21"/>
    <mergeCell ref="C20:C21"/>
    <mergeCell ref="D20:D21"/>
    <mergeCell ref="A23:I23"/>
    <mergeCell ref="A16:A17"/>
    <mergeCell ref="C16:C17"/>
    <mergeCell ref="D16:D17"/>
    <mergeCell ref="E16:E17"/>
    <mergeCell ref="F16:F17"/>
    <mergeCell ref="G16:G17"/>
    <mergeCell ref="G18:G19"/>
    <mergeCell ref="N20:N21"/>
    <mergeCell ref="O20:O21"/>
    <mergeCell ref="J23:R23"/>
    <mergeCell ref="O25:O26"/>
    <mergeCell ref="P25:P26"/>
    <mergeCell ref="Q25:Q26"/>
    <mergeCell ref="R25:R26"/>
    <mergeCell ref="B16:B17"/>
    <mergeCell ref="B18:B19"/>
    <mergeCell ref="A25:A26"/>
    <mergeCell ref="B25:B26"/>
    <mergeCell ref="C25:C26"/>
    <mergeCell ref="D25:D26"/>
    <mergeCell ref="E25:E26"/>
    <mergeCell ref="H29:H30"/>
    <mergeCell ref="I29:I30"/>
    <mergeCell ref="K29:K30"/>
    <mergeCell ref="L29:L30"/>
    <mergeCell ref="M29:M30"/>
    <mergeCell ref="N29:N30"/>
    <mergeCell ref="H27:H28"/>
    <mergeCell ref="I27:I28"/>
    <mergeCell ref="J27:J30"/>
    <mergeCell ref="K27:K28"/>
    <mergeCell ref="L27:L28"/>
    <mergeCell ref="M27:M28"/>
    <mergeCell ref="N27:N28"/>
    <mergeCell ref="M25:M26"/>
    <mergeCell ref="N25:N26"/>
    <mergeCell ref="F25:F26"/>
    <mergeCell ref="G25:G26"/>
    <mergeCell ref="H25:H26"/>
    <mergeCell ref="I25:I26"/>
    <mergeCell ref="J25:J26"/>
    <mergeCell ref="K25:K26"/>
    <mergeCell ref="L25:L26"/>
    <mergeCell ref="O27:O28"/>
    <mergeCell ref="P27:P28"/>
    <mergeCell ref="Q27:Q28"/>
    <mergeCell ref="R27:R28"/>
    <mergeCell ref="O29:O30"/>
    <mergeCell ref="P29:P30"/>
    <mergeCell ref="Q29:Q30"/>
    <mergeCell ref="R29:R30"/>
    <mergeCell ref="B29:B30"/>
    <mergeCell ref="C29:C30"/>
    <mergeCell ref="D29:D30"/>
    <mergeCell ref="E29:E30"/>
    <mergeCell ref="F29:F30"/>
    <mergeCell ref="G29:G30"/>
    <mergeCell ref="A27:A30"/>
    <mergeCell ref="B27:B28"/>
    <mergeCell ref="C27:C28"/>
    <mergeCell ref="D27:D28"/>
    <mergeCell ref="E27:E28"/>
    <mergeCell ref="F27:F28"/>
    <mergeCell ref="G27:G28"/>
  </mergeCells>
  <printOptions/>
  <pageMargins bottom="0.75" footer="0.0" header="0.0" left="0.7" right="0.7" top="0.75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FF00"/>
    <pageSetUpPr/>
  </sheetPr>
  <sheetViews>
    <sheetView workbookViewId="0"/>
  </sheetViews>
  <sheetFormatPr customHeight="1" defaultColWidth="14.43" defaultRowHeight="15.0"/>
  <cols>
    <col customWidth="1" min="1" max="1" width="5.0"/>
    <col customWidth="1" min="2" max="2" width="20.86"/>
    <col customWidth="1" min="3" max="3" width="12.29"/>
    <col customWidth="1" min="4" max="4" width="10.43"/>
    <col customWidth="1" min="5" max="5" width="4.71"/>
    <col customWidth="1" min="6" max="6" width="20.86"/>
    <col customWidth="1" min="7" max="7" width="4.71"/>
    <col customWidth="1" min="8" max="8" width="19.57"/>
    <col customWidth="1" min="9" max="9" width="5.57"/>
    <col customWidth="1" min="10" max="31" width="8.0"/>
  </cols>
  <sheetData>
    <row r="1" ht="23.25" customHeight="1">
      <c r="C1" s="109" t="s">
        <v>61</v>
      </c>
      <c r="D1" s="110"/>
      <c r="E1" s="110"/>
      <c r="F1" s="110"/>
      <c r="G1" s="110"/>
      <c r="H1" s="110"/>
      <c r="I1" s="110"/>
      <c r="J1" s="112"/>
    </row>
    <row r="2" ht="26.25" customHeight="1">
      <c r="A2" s="10"/>
      <c r="B2" s="10"/>
      <c r="C2" s="2" t="str">
        <f>HYPERLINK('[1]реквизиты'!$A$2)</f>
        <v>#REF!</v>
      </c>
      <c r="D2" s="3"/>
      <c r="E2" s="3"/>
      <c r="F2" s="3"/>
      <c r="G2" s="3"/>
      <c r="H2" s="3"/>
      <c r="I2" s="3"/>
      <c r="J2" s="4"/>
      <c r="K2" s="115"/>
      <c r="L2" s="115"/>
      <c r="M2" s="115"/>
      <c r="N2" s="115"/>
      <c r="O2" s="115"/>
      <c r="P2" s="115"/>
      <c r="Q2" s="115"/>
      <c r="R2" s="115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</row>
    <row r="3" ht="12.75" customHeight="1">
      <c r="A3" s="119"/>
      <c r="B3" s="119"/>
      <c r="C3" s="6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</row>
    <row r="4" ht="27.0" customHeight="1">
      <c r="A4" s="121"/>
      <c r="B4" s="121"/>
      <c r="C4" s="121"/>
      <c r="D4" s="121"/>
      <c r="E4" s="121"/>
      <c r="F4" s="7" t="str">
        <f>HYPERLINK('пр.взв.'!D4)</f>
        <v>в.к.  62   кг</v>
      </c>
      <c r="G4" s="121"/>
      <c r="H4" s="121"/>
      <c r="I4" s="121"/>
      <c r="J4" s="121"/>
      <c r="K4" s="121"/>
      <c r="L4" s="121"/>
      <c r="M4" s="121"/>
    </row>
    <row r="5" ht="16.5" customHeight="1">
      <c r="A5" s="123" t="s">
        <v>47</v>
      </c>
      <c r="E5" s="124"/>
      <c r="F5" s="124"/>
      <c r="G5" s="124"/>
      <c r="H5" s="124"/>
      <c r="I5" s="124"/>
      <c r="J5" s="124"/>
      <c r="K5" s="124"/>
      <c r="L5" s="124"/>
      <c r="M5" s="124"/>
    </row>
    <row r="6" ht="13.5" customHeight="1">
      <c r="A6" s="126">
        <v>1.0</v>
      </c>
      <c r="B6" s="53" t="str">
        <f>VLOOKUP('стартвый '!A6:A7,'пр.взв.'!B6:C21,2,FALSE)</f>
        <v>Фёклин Сергей Юрьевич</v>
      </c>
      <c r="C6" s="131" t="str">
        <f>VLOOKUP(A6,'пр.взв.'!B6:H21,3,FALSE)</f>
        <v>22.10.1992, МС</v>
      </c>
      <c r="D6" s="33" t="str">
        <f>VLOOKUP(A6,'пр.взв.'!B6:H21,4,FALSE)</f>
        <v>Липецкая область</v>
      </c>
      <c r="E6" s="124"/>
      <c r="F6" s="124"/>
      <c r="G6" s="124"/>
      <c r="H6" s="124"/>
      <c r="I6" s="124"/>
      <c r="J6" s="124"/>
      <c r="K6" s="124"/>
      <c r="L6" s="124"/>
      <c r="M6" s="124"/>
    </row>
    <row r="7" ht="12.75" customHeight="1">
      <c r="A7" s="134"/>
      <c r="B7" s="60"/>
      <c r="C7" s="60"/>
      <c r="D7" s="60"/>
      <c r="E7" s="136"/>
      <c r="F7" s="124"/>
      <c r="G7" s="124"/>
      <c r="H7" s="124"/>
      <c r="I7" s="124"/>
      <c r="J7" s="139"/>
      <c r="K7" s="139"/>
      <c r="L7" s="139"/>
      <c r="M7" s="124"/>
    </row>
    <row r="8" ht="13.5" customHeight="1">
      <c r="A8" s="140">
        <v>5.0</v>
      </c>
      <c r="B8" s="92" t="str">
        <f>VLOOKUP('стартвый '!A8:A9,'пр.взв.'!B8:C23,2,FALSE)</f>
        <v>Мосин Данила Владимирович</v>
      </c>
      <c r="C8" s="141" t="str">
        <f>VLOOKUP(A8,'пр.взв.'!B6:H21,3,FALSE)</f>
        <v>31.05.2001, КМС</v>
      </c>
      <c r="D8" s="143" t="str">
        <f>VLOOKUP(A8,'пр.взв.'!B6:H21,4,FALSE)</f>
        <v>Воронежская область</v>
      </c>
      <c r="E8" s="144"/>
      <c r="F8" s="145"/>
      <c r="G8" s="146"/>
      <c r="H8" s="124"/>
      <c r="I8" s="124"/>
      <c r="J8" s="139"/>
      <c r="K8" s="139"/>
      <c r="L8" s="139"/>
      <c r="M8" s="124"/>
    </row>
    <row r="9" ht="13.5" customHeight="1">
      <c r="A9" s="134"/>
      <c r="B9" s="60"/>
      <c r="C9" s="60"/>
      <c r="D9" s="60"/>
      <c r="E9" s="124"/>
      <c r="F9" s="124"/>
      <c r="G9" s="136"/>
      <c r="H9" s="147"/>
      <c r="I9" s="124"/>
      <c r="J9" s="124"/>
      <c r="K9" s="124"/>
      <c r="L9" s="124"/>
      <c r="M9" s="124"/>
    </row>
    <row r="10" ht="13.5" customHeight="1">
      <c r="A10" s="126">
        <v>3.0</v>
      </c>
      <c r="B10" s="53" t="str">
        <f>VLOOKUP('стартвый '!A10:A11,'пр.взв.'!B10:C25,2,FALSE)</f>
        <v>Волков Евгений Алексеевич</v>
      </c>
      <c r="C10" s="131" t="str">
        <f>VLOOKUP(A10,'пр.взв.'!B6:H21,3,FALSE)</f>
        <v>26.01.2000, КМС</v>
      </c>
      <c r="D10" s="33" t="str">
        <f>VLOOKUP(A10,'пр.взв.'!B6:H21,4,FALSE)</f>
        <v>Рязанская обл.</v>
      </c>
      <c r="E10" s="124"/>
      <c r="F10" s="124"/>
      <c r="G10" s="144"/>
      <c r="H10" s="10"/>
      <c r="I10" s="146"/>
      <c r="J10" s="124"/>
      <c r="K10" s="124"/>
      <c r="L10" s="124"/>
      <c r="M10" s="124"/>
    </row>
    <row r="11" ht="12.75" customHeight="1">
      <c r="A11" s="134"/>
      <c r="B11" s="60"/>
      <c r="C11" s="60"/>
      <c r="D11" s="60"/>
      <c r="E11" s="136"/>
      <c r="F11" s="149"/>
      <c r="G11" s="146"/>
      <c r="H11" s="124"/>
      <c r="I11" s="146"/>
      <c r="J11" s="124"/>
      <c r="K11" s="124"/>
      <c r="L11" s="124"/>
      <c r="M11" s="124"/>
    </row>
    <row r="12" ht="13.5" customHeight="1">
      <c r="A12" s="140">
        <v>7.0</v>
      </c>
      <c r="B12" s="92" t="str">
        <f>VLOOKUP('стартвый '!A12:A13,'пр.взв.'!B12:C27,2,FALSE)</f>
        <v>Кузьменко Алексей Сергеевич</v>
      </c>
      <c r="C12" s="141" t="str">
        <f>VLOOKUP(A12,'пр.взв.'!B6:H21,3,FALSE)</f>
        <v>27.07.1990, КМС</v>
      </c>
      <c r="D12" s="143" t="str">
        <f>VLOOKUP(A12,'пр.взв.'!B6:H21,4,FALSE)</f>
        <v>Москва</v>
      </c>
      <c r="E12" s="144"/>
      <c r="F12" s="124"/>
      <c r="G12" s="124"/>
      <c r="H12" s="124"/>
      <c r="I12" s="146"/>
      <c r="J12" s="124"/>
      <c r="K12" s="124"/>
      <c r="L12" s="124"/>
      <c r="M12" s="124"/>
    </row>
    <row r="13" ht="13.5" customHeight="1">
      <c r="A13" s="152"/>
      <c r="B13" s="43"/>
      <c r="C13" s="43"/>
      <c r="D13" s="43"/>
      <c r="E13" s="124"/>
      <c r="F13" s="124"/>
      <c r="G13" s="124"/>
      <c r="H13" s="124"/>
      <c r="I13" s="146"/>
      <c r="J13" s="124"/>
      <c r="K13" s="124"/>
      <c r="L13" s="124"/>
      <c r="M13" s="124"/>
    </row>
    <row r="14" ht="13.5" customHeight="1">
      <c r="A14" s="10"/>
      <c r="B14" s="10"/>
      <c r="C14" s="10"/>
      <c r="E14" s="124"/>
      <c r="F14" s="124"/>
      <c r="G14" s="124"/>
      <c r="H14" s="124"/>
      <c r="I14" s="146"/>
      <c r="J14" s="124"/>
      <c r="K14" s="124"/>
      <c r="L14" s="124"/>
      <c r="M14" s="124"/>
    </row>
    <row r="15" ht="17.25" customHeight="1">
      <c r="A15" s="156"/>
      <c r="E15" s="124"/>
      <c r="F15" s="124"/>
      <c r="G15" s="124"/>
      <c r="H15" s="124"/>
      <c r="I15" s="158"/>
      <c r="J15" s="160"/>
      <c r="K15" s="149"/>
      <c r="L15" s="149"/>
      <c r="M15" s="124"/>
    </row>
    <row r="16" ht="16.5" customHeight="1">
      <c r="A16" s="123" t="s">
        <v>48</v>
      </c>
      <c r="E16" s="124"/>
      <c r="F16" s="124"/>
      <c r="G16" s="124"/>
      <c r="H16" s="124"/>
      <c r="I16" s="161"/>
      <c r="J16" s="10"/>
    </row>
    <row r="17" ht="13.5" customHeight="1">
      <c r="A17" s="126">
        <v>2.0</v>
      </c>
      <c r="B17" s="53" t="str">
        <f>VLOOKUP(A17,'пр.взв.'!B7:H22,2,FALSE)</f>
        <v>Волков Максим Алексеевич</v>
      </c>
      <c r="C17" s="131" t="str">
        <f>VLOOKUP(A17,'пр.взв.'!B7:H22,3,FALSE)</f>
        <v>26.01.2000, КМС</v>
      </c>
      <c r="D17" s="33" t="str">
        <f>VLOOKUP(A17,'пр.взв.'!B7:H22,4,FALSE)</f>
        <v>Рязанская обл.</v>
      </c>
      <c r="E17" s="124"/>
      <c r="F17" s="124"/>
      <c r="G17" s="124"/>
      <c r="H17" s="124"/>
      <c r="I17" s="165"/>
      <c r="J17" s="10"/>
    </row>
    <row r="18" ht="12.75" customHeight="1">
      <c r="A18" s="134"/>
      <c r="B18" s="60"/>
      <c r="C18" s="60"/>
      <c r="D18" s="60"/>
      <c r="E18" s="136"/>
      <c r="F18" s="124"/>
      <c r="G18" s="124"/>
      <c r="H18" s="124"/>
      <c r="I18" s="165"/>
      <c r="J18" s="10"/>
    </row>
    <row r="19" ht="13.5" customHeight="1">
      <c r="A19" s="140">
        <v>6.0</v>
      </c>
      <c r="B19" s="92" t="str">
        <f>VLOOKUP('стартвый '!A19:A20,'пр.взв.'!B7:H22,2,FALSE)</f>
        <v>Черняев Олег Витальевич</v>
      </c>
      <c r="C19" s="141" t="str">
        <f>VLOOKUP(A19,'пр.взв.'!B7:H22,3,FALSE)</f>
        <v>27.04.1999, КМС</v>
      </c>
      <c r="D19" s="143" t="str">
        <f>VLOOKUP(A19,'пр.взв.'!B7:H22,4,FALSE)</f>
        <v>Пензенская обл.</v>
      </c>
      <c r="E19" s="144"/>
      <c r="F19" s="145"/>
      <c r="G19" s="146"/>
      <c r="H19" s="124"/>
      <c r="I19" s="165"/>
      <c r="J19" s="10"/>
    </row>
    <row r="20" ht="13.5" customHeight="1">
      <c r="A20" s="134"/>
      <c r="B20" s="60"/>
      <c r="C20" s="60"/>
      <c r="D20" s="60"/>
      <c r="E20" s="124"/>
      <c r="F20" s="124"/>
      <c r="G20" s="136"/>
      <c r="H20" s="147"/>
      <c r="I20" s="165"/>
      <c r="J20" s="10"/>
    </row>
    <row r="21" ht="13.5" customHeight="1">
      <c r="A21" s="126">
        <v>4.0</v>
      </c>
      <c r="B21" s="53" t="str">
        <f>VLOOKUP('стартвый '!A21:A22,'пр.взв.'!B7:H22,2,FALSE)</f>
        <v>Козлов Роман Витальевич</v>
      </c>
      <c r="C21" s="131" t="str">
        <f>VLOOKUP(A21,'пр.взв.'!B7:H22,3,FALSE)</f>
        <v>04.05.1990, МСМК</v>
      </c>
      <c r="D21" s="33" t="str">
        <f>VLOOKUP(A21,'пр.взв.'!B7:H22,4,FALSE)</f>
        <v>Рязанская обл.</v>
      </c>
      <c r="E21" s="124"/>
      <c r="F21" s="124"/>
      <c r="G21" s="144"/>
      <c r="H21" s="10"/>
    </row>
    <row r="22" ht="12.75" customHeight="1">
      <c r="A22" s="134"/>
      <c r="B22" s="60"/>
      <c r="C22" s="60"/>
      <c r="D22" s="60"/>
      <c r="E22" s="136"/>
      <c r="F22" s="149"/>
      <c r="G22" s="146"/>
      <c r="H22" s="124"/>
    </row>
    <row r="23" ht="13.5" customHeight="1">
      <c r="A23" s="140">
        <v>8.0</v>
      </c>
      <c r="B23" s="92" t="str">
        <f>VLOOKUP('стартвый '!A23:A24,'пр.взв.'!B7:H22,2,FALSE)</f>
        <v>#N/A</v>
      </c>
      <c r="C23" s="143" t="str">
        <f>VLOOKUP(A23,'пр.взв.'!B7:H22,3,FALSE)</f>
        <v>#N/A</v>
      </c>
      <c r="D23" s="143" t="str">
        <f>VLOOKUP(A23,'пр.взв.'!B7:H22,4,FALSE)</f>
        <v>#N/A</v>
      </c>
      <c r="E23" s="144"/>
      <c r="F23" s="124"/>
      <c r="G23" s="124"/>
      <c r="H23" s="124"/>
    </row>
    <row r="24" ht="13.5" customHeight="1">
      <c r="A24" s="152"/>
      <c r="B24" s="43"/>
      <c r="C24" s="43"/>
      <c r="D24" s="43"/>
      <c r="E24" s="124"/>
      <c r="F24" s="124"/>
      <c r="G24" s="124"/>
      <c r="H24" s="124"/>
    </row>
    <row r="25" ht="12.75" customHeight="1"/>
    <row r="26" ht="12.75" customHeight="1"/>
    <row r="27" ht="12.75" customHeight="1">
      <c r="A27" s="65" t="s">
        <v>72</v>
      </c>
      <c r="G27" s="65" t="s">
        <v>73</v>
      </c>
    </row>
    <row r="28" ht="12.75" customHeight="1"/>
    <row r="29" ht="12.75" customHeight="1">
      <c r="B29" s="172"/>
      <c r="H29" s="172"/>
    </row>
    <row r="30" ht="12.75" customHeight="1">
      <c r="B30" s="174"/>
      <c r="H30" s="174"/>
    </row>
    <row r="31" ht="12.75" customHeight="1">
      <c r="B31" s="174"/>
      <c r="C31" s="176"/>
      <c r="D31" s="172"/>
      <c r="G31" s="10"/>
      <c r="H31" s="174"/>
      <c r="I31" s="176"/>
      <c r="J31" s="176"/>
      <c r="K31" s="172"/>
    </row>
    <row r="32" ht="12.75" customHeight="1">
      <c r="B32" s="178"/>
      <c r="C32" s="10"/>
      <c r="D32" s="174"/>
      <c r="E32" s="165"/>
      <c r="F32" s="10"/>
      <c r="G32" s="10"/>
      <c r="H32" s="178"/>
      <c r="I32" s="10"/>
      <c r="J32" s="10"/>
      <c r="K32" s="174"/>
      <c r="L32" s="10"/>
    </row>
    <row r="33" ht="12.75" customHeight="1">
      <c r="C33" s="10"/>
      <c r="D33" s="174"/>
      <c r="E33" s="180"/>
      <c r="F33" s="181"/>
      <c r="G33" s="10"/>
      <c r="I33" s="10"/>
      <c r="J33" s="10"/>
      <c r="K33" s="174"/>
      <c r="L33" s="180"/>
      <c r="M33" s="181"/>
    </row>
    <row r="34" ht="12.75" customHeight="1">
      <c r="C34" s="10"/>
      <c r="D34" s="174"/>
      <c r="G34" s="10"/>
      <c r="I34" s="10"/>
      <c r="J34" s="10"/>
      <c r="K34" s="174"/>
    </row>
    <row r="35" ht="12.75" customHeight="1">
      <c r="C35" s="181"/>
      <c r="D35" s="178"/>
      <c r="G35" s="10"/>
      <c r="I35" s="181"/>
      <c r="J35" s="181"/>
      <c r="K35" s="178"/>
    </row>
    <row r="36" ht="12.75" customHeight="1">
      <c r="K36" s="10"/>
    </row>
    <row r="37" ht="12.75" customHeight="1"/>
    <row r="38" ht="12.75" customHeight="1">
      <c r="B38" s="69" t="str">
        <f>HYPERLINK('[1]реквизиты'!$A$20)</f>
        <v>#REF!</v>
      </c>
      <c r="C38" s="65"/>
      <c r="D38" s="65"/>
      <c r="E38" s="65"/>
      <c r="F38" s="181"/>
      <c r="G38" s="181"/>
      <c r="H38" s="181"/>
      <c r="I38" s="65" t="str">
        <f>HYPERLINK('[1]реквизиты'!$G$20)</f>
        <v>#REF!</v>
      </c>
      <c r="J38" s="10"/>
      <c r="K38" s="10" t="str">
        <f>HYPERLINK('[1]реквизиты'!$G$21)</f>
        <v>#REF!</v>
      </c>
    </row>
    <row r="39" ht="12.75" customHeight="1">
      <c r="B39" s="65"/>
      <c r="C39" s="65"/>
      <c r="D39" s="65"/>
      <c r="E39" s="183"/>
      <c r="F39" s="10"/>
      <c r="G39" s="10"/>
      <c r="H39" s="10"/>
      <c r="J39" s="10"/>
      <c r="K39" s="10"/>
    </row>
    <row r="40" ht="12.75" customHeight="1">
      <c r="B40" s="65" t="str">
        <f>HYPERLINK('[1]реквизиты'!$A$22)</f>
        <v>#REF!</v>
      </c>
      <c r="D40" s="65"/>
      <c r="E40" s="185"/>
      <c r="F40" s="185"/>
      <c r="G40" s="181"/>
      <c r="H40" s="181"/>
      <c r="I40" s="65" t="str">
        <f>HYPERLINK('[1]реквизиты'!$G$22)</f>
        <v>#REF!</v>
      </c>
      <c r="J40" s="10"/>
      <c r="K40" s="10" t="str">
        <f>HYPERLINK('[1]реквизиты'!$G$23)</f>
        <v>#REF!</v>
      </c>
    </row>
    <row r="41" ht="12.75" customHeight="1">
      <c r="E41" s="10"/>
      <c r="F41" s="10"/>
      <c r="G41" s="10"/>
      <c r="H41" s="10"/>
      <c r="J41" s="10"/>
      <c r="K41" s="10"/>
      <c r="L41" s="71"/>
      <c r="M41" s="71"/>
    </row>
    <row r="42" ht="12.75" customHeight="1">
      <c r="D42" s="10"/>
      <c r="E42" s="10"/>
      <c r="F42" s="10"/>
      <c r="G42" s="10"/>
      <c r="H42" s="10"/>
      <c r="I42" s="10"/>
      <c r="J42" s="10"/>
      <c r="K42" s="10"/>
      <c r="M42" s="71"/>
    </row>
    <row r="43" ht="12.75" customHeight="1">
      <c r="E43" s="10"/>
      <c r="F43" s="10"/>
      <c r="G43" s="10"/>
      <c r="H43" s="10"/>
      <c r="I43" s="10"/>
      <c r="J43" s="10"/>
      <c r="K43" s="10"/>
      <c r="M43" s="71"/>
    </row>
    <row r="44" ht="12.75" customHeight="1">
      <c r="E44" s="10"/>
      <c r="F44" s="10"/>
      <c r="G44" s="10"/>
      <c r="H44" s="10"/>
      <c r="I44" s="10"/>
      <c r="J44" s="10"/>
      <c r="K44" s="10"/>
      <c r="L44" s="71"/>
      <c r="M44" s="71"/>
    </row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37">
    <mergeCell ref="C1:J1"/>
    <mergeCell ref="C2:J2"/>
    <mergeCell ref="C3:R3"/>
    <mergeCell ref="A5:B5"/>
    <mergeCell ref="B6:B7"/>
    <mergeCell ref="C6:C7"/>
    <mergeCell ref="D6:D7"/>
    <mergeCell ref="C10:C11"/>
    <mergeCell ref="D10:D11"/>
    <mergeCell ref="A6:A7"/>
    <mergeCell ref="A8:A9"/>
    <mergeCell ref="B8:B9"/>
    <mergeCell ref="C8:C9"/>
    <mergeCell ref="D8:D9"/>
    <mergeCell ref="A10:A11"/>
    <mergeCell ref="B10:B11"/>
    <mergeCell ref="C17:C18"/>
    <mergeCell ref="D17:D18"/>
    <mergeCell ref="A12:A13"/>
    <mergeCell ref="B12:B13"/>
    <mergeCell ref="C12:C13"/>
    <mergeCell ref="D12:D13"/>
    <mergeCell ref="A16:B16"/>
    <mergeCell ref="A17:A18"/>
    <mergeCell ref="B17:B18"/>
    <mergeCell ref="A21:A22"/>
    <mergeCell ref="A23:A24"/>
    <mergeCell ref="B23:B24"/>
    <mergeCell ref="C23:C24"/>
    <mergeCell ref="D23:D24"/>
    <mergeCell ref="A19:A20"/>
    <mergeCell ref="B19:B20"/>
    <mergeCell ref="C19:C20"/>
    <mergeCell ref="D19:D20"/>
    <mergeCell ref="B21:B22"/>
    <mergeCell ref="C21:C22"/>
    <mergeCell ref="D21:D22"/>
  </mergeCells>
  <printOptions/>
  <pageMargins bottom="0.75" footer="0.0" header="0.0" left="0.7" right="0.7" top="0.75"/>
  <pageSetup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00FFFF"/>
    <pageSetUpPr/>
  </sheetPr>
  <sheetViews>
    <sheetView workbookViewId="0"/>
  </sheetViews>
  <sheetFormatPr customHeight="1" defaultColWidth="14.43" defaultRowHeight="15.0"/>
  <cols>
    <col customWidth="1" min="1" max="6" width="8.0"/>
    <col customWidth="1" min="7" max="7" width="10.43"/>
    <col customWidth="1" min="8" max="8" width="19.71"/>
    <col customWidth="1" min="9" max="9" width="7.57"/>
    <col customWidth="1" min="10" max="26" width="8.0"/>
  </cols>
  <sheetData>
    <row r="1" ht="30.75" customHeight="1">
      <c r="A1" s="111" t="str">
        <f>'пр.хода'!C3</f>
        <v>#REF!</v>
      </c>
      <c r="B1" s="25"/>
      <c r="C1" s="25"/>
      <c r="D1" s="25"/>
      <c r="E1" s="25"/>
      <c r="F1" s="25"/>
      <c r="G1" s="25"/>
      <c r="H1" s="26"/>
    </row>
    <row r="2" ht="12.75" customHeight="1">
      <c r="A2" s="114" t="str">
        <f>'пр.хода'!C4</f>
        <v>#REF!</v>
      </c>
      <c r="B2" s="110"/>
      <c r="C2" s="110"/>
      <c r="D2" s="110"/>
      <c r="E2" s="110"/>
      <c r="F2" s="110"/>
      <c r="G2" s="110"/>
      <c r="H2" s="110"/>
    </row>
    <row r="3" ht="18.75" customHeight="1">
      <c r="A3" s="116" t="s">
        <v>62</v>
      </c>
    </row>
    <row r="4" ht="18.75" customHeight="1">
      <c r="B4" s="117"/>
      <c r="C4" s="118"/>
      <c r="D4" s="120" t="str">
        <f>HYPERLINK('пр.взв.'!D4)</f>
        <v>в.к.  62   кг</v>
      </c>
      <c r="E4" s="25"/>
      <c r="F4" s="26"/>
      <c r="G4" s="118"/>
      <c r="H4" s="118"/>
    </row>
    <row r="5" ht="18.75" customHeight="1">
      <c r="A5" s="118"/>
      <c r="B5" s="118"/>
      <c r="C5" s="118"/>
      <c r="D5" s="118"/>
      <c r="E5" s="118"/>
      <c r="F5" s="118"/>
      <c r="G5" s="118"/>
      <c r="H5" s="118"/>
    </row>
    <row r="6" ht="18.0" customHeight="1">
      <c r="A6" s="122" t="s">
        <v>63</v>
      </c>
      <c r="B6" s="125" t="str">
        <f>VLOOKUP(J6,'пр.взв.'!B6:H133,2,FALSE)</f>
        <v>Козлов Роман Витальевич</v>
      </c>
      <c r="C6" s="110"/>
      <c r="D6" s="110"/>
      <c r="E6" s="110"/>
      <c r="F6" s="110"/>
      <c r="G6" s="110"/>
      <c r="H6" s="127" t="str">
        <f>VLOOKUP(J6,'пр.взв.'!B6:H133,3,FALSE)</f>
        <v>04.05.1990, МСМК</v>
      </c>
      <c r="I6" s="118"/>
      <c r="J6" s="128">
        <f>'пр.хода'!H9</f>
        <v>4</v>
      </c>
    </row>
    <row r="7" ht="9.75" customHeight="1">
      <c r="A7" s="129"/>
      <c r="H7" s="130"/>
      <c r="I7" s="118"/>
      <c r="J7" s="128"/>
    </row>
    <row r="8" ht="18.0" customHeight="1">
      <c r="A8" s="129"/>
      <c r="B8" s="133" t="str">
        <f>VLOOKUP(J6,'пр.взв.'!B6:H133,4,FALSE)</f>
        <v>Рязанская обл.</v>
      </c>
      <c r="H8" s="130"/>
      <c r="I8" s="118"/>
      <c r="J8" s="128"/>
    </row>
    <row r="9" ht="9.0" customHeight="1">
      <c r="A9" s="135"/>
      <c r="B9" s="3"/>
      <c r="C9" s="3"/>
      <c r="D9" s="3"/>
      <c r="E9" s="3"/>
      <c r="F9" s="3"/>
      <c r="G9" s="3"/>
      <c r="H9" s="4"/>
      <c r="I9" s="118"/>
      <c r="J9" s="128"/>
    </row>
    <row r="10" ht="18.75" customHeight="1">
      <c r="A10" s="118"/>
      <c r="B10" s="118"/>
      <c r="C10" s="118"/>
      <c r="D10" s="118"/>
      <c r="E10" s="118"/>
      <c r="F10" s="118"/>
      <c r="G10" s="118"/>
      <c r="H10" s="118"/>
      <c r="I10" s="118"/>
      <c r="J10" s="128"/>
    </row>
    <row r="11" ht="18.0" customHeight="1">
      <c r="A11" s="137" t="s">
        <v>64</v>
      </c>
      <c r="B11" s="125" t="str">
        <f>VLOOKUP(J11,'пр.взв.'!B6:H133,2,FALSE)</f>
        <v>Фёклин Сергей Юрьевич</v>
      </c>
      <c r="C11" s="110"/>
      <c r="D11" s="110"/>
      <c r="E11" s="110"/>
      <c r="F11" s="110"/>
      <c r="G11" s="110"/>
      <c r="H11" s="127" t="str">
        <f>VLOOKUP(J11,'пр.взв.'!B6:H133,3,FALSE)</f>
        <v>22.10.1992, МС</v>
      </c>
      <c r="I11" s="118"/>
      <c r="J11" s="128">
        <f>'пр.хода'!H14</f>
        <v>1</v>
      </c>
    </row>
    <row r="12" ht="11.25" customHeight="1">
      <c r="A12" s="129"/>
      <c r="H12" s="130"/>
      <c r="I12" s="118"/>
      <c r="J12" s="128"/>
    </row>
    <row r="13" ht="18.0" customHeight="1">
      <c r="A13" s="129"/>
      <c r="B13" s="133" t="str">
        <f>VLOOKUP(J11,'пр.взв.'!B6:H133,4,FALSE)</f>
        <v>Липецкая область</v>
      </c>
      <c r="H13" s="130"/>
      <c r="I13" s="118"/>
      <c r="J13" s="128"/>
    </row>
    <row r="14" ht="9.0" customHeight="1">
      <c r="A14" s="135"/>
      <c r="B14" s="3"/>
      <c r="C14" s="3"/>
      <c r="D14" s="3"/>
      <c r="E14" s="3"/>
      <c r="F14" s="3"/>
      <c r="G14" s="3"/>
      <c r="H14" s="4"/>
      <c r="I14" s="118"/>
      <c r="J14" s="128"/>
    </row>
    <row r="15" ht="18.75" customHeight="1">
      <c r="A15" s="118"/>
      <c r="B15" s="118"/>
      <c r="C15" s="118"/>
      <c r="D15" s="118"/>
      <c r="E15" s="118"/>
      <c r="F15" s="118"/>
      <c r="G15" s="118"/>
      <c r="H15" s="118"/>
      <c r="I15" s="118"/>
      <c r="J15" s="128"/>
    </row>
    <row r="16" ht="18.0" customHeight="1">
      <c r="A16" s="142" t="s">
        <v>65</v>
      </c>
      <c r="B16" s="125" t="str">
        <f>VLOOKUP(J16,'пр.взв.'!B6:H133,2,FALSE)</f>
        <v>Волков Максим Алексеевич</v>
      </c>
      <c r="C16" s="110"/>
      <c r="D16" s="110"/>
      <c r="E16" s="110"/>
      <c r="F16" s="110"/>
      <c r="G16" s="110"/>
      <c r="H16" s="127" t="str">
        <f>VLOOKUP(J16,'пр.взв.'!B6:H133,3,FALSE)</f>
        <v>26.01.2000, КМС</v>
      </c>
      <c r="I16" s="118"/>
      <c r="J16" s="128">
        <f>'пр.хода'!E25</f>
        <v>2</v>
      </c>
    </row>
    <row r="17" ht="10.5" customHeight="1">
      <c r="A17" s="129"/>
      <c r="H17" s="130"/>
      <c r="I17" s="118"/>
      <c r="J17" s="128"/>
    </row>
    <row r="18" ht="18.0" customHeight="1">
      <c r="A18" s="129"/>
      <c r="B18" s="133" t="str">
        <f>VLOOKUP(J16,'пр.взв.'!B6:H133,4,FALSE)</f>
        <v>Рязанская обл.</v>
      </c>
      <c r="H18" s="130"/>
      <c r="I18" s="118"/>
      <c r="J18" s="128"/>
    </row>
    <row r="19" ht="9.0" customHeight="1">
      <c r="A19" s="135"/>
      <c r="B19" s="3"/>
      <c r="C19" s="3"/>
      <c r="D19" s="3"/>
      <c r="E19" s="3"/>
      <c r="F19" s="3"/>
      <c r="G19" s="3"/>
      <c r="H19" s="4"/>
      <c r="I19" s="118"/>
      <c r="J19" s="128"/>
    </row>
    <row r="20" ht="18.75" customHeight="1">
      <c r="A20" s="118"/>
      <c r="B20" s="118"/>
      <c r="C20" s="118"/>
      <c r="D20" s="118"/>
      <c r="E20" s="118"/>
      <c r="F20" s="118"/>
      <c r="G20" s="118"/>
      <c r="H20" s="118"/>
      <c r="I20" s="118"/>
      <c r="J20" s="128"/>
    </row>
    <row r="21" ht="18.0" customHeight="1">
      <c r="A21" s="142" t="s">
        <v>65</v>
      </c>
      <c r="B21" s="125" t="str">
        <f>VLOOKUP(J21,'пр.взв.'!B6:H133,2,FALSE)</f>
        <v>Козлов Роман Витальевич</v>
      </c>
      <c r="C21" s="110"/>
      <c r="D21" s="110"/>
      <c r="E21" s="110"/>
      <c r="F21" s="110"/>
      <c r="G21" s="110"/>
      <c r="H21" s="127" t="str">
        <f>VLOOKUP(J21,'пр.взв.'!B7:H138,3,FALSE)</f>
        <v>04.05.1990, МСМК</v>
      </c>
      <c r="I21" s="118"/>
      <c r="J21" s="128">
        <f>'пр.хода'!H9</f>
        <v>4</v>
      </c>
    </row>
    <row r="22" ht="11.25" customHeight="1">
      <c r="A22" s="129"/>
      <c r="H22" s="130"/>
      <c r="I22" s="118"/>
      <c r="J22" s="128"/>
    </row>
    <row r="23" ht="18.0" customHeight="1">
      <c r="A23" s="129"/>
      <c r="B23" s="133" t="str">
        <f>VLOOKUP(J21,'пр.взв.'!B6:H133,4,FALSE)</f>
        <v>Рязанская обл.</v>
      </c>
      <c r="H23" s="130"/>
      <c r="I23" s="118"/>
    </row>
    <row r="24" ht="9.0" customHeight="1">
      <c r="A24" s="135"/>
      <c r="B24" s="3"/>
      <c r="C24" s="3"/>
      <c r="D24" s="3"/>
      <c r="E24" s="3"/>
      <c r="F24" s="3"/>
      <c r="G24" s="3"/>
      <c r="H24" s="4"/>
      <c r="I24" s="118"/>
    </row>
    <row r="25" ht="9.75" customHeight="1">
      <c r="A25" s="118"/>
      <c r="B25" s="118"/>
      <c r="C25" s="118"/>
      <c r="D25" s="118"/>
      <c r="E25" s="118"/>
      <c r="F25" s="118"/>
      <c r="G25" s="118"/>
      <c r="H25" s="118"/>
    </row>
    <row r="26" ht="18.0" customHeight="1">
      <c r="A26" s="118" t="s">
        <v>66</v>
      </c>
      <c r="B26" s="118"/>
      <c r="C26" s="118"/>
      <c r="D26" s="118"/>
      <c r="E26" s="118"/>
      <c r="F26" s="118"/>
      <c r="G26" s="118"/>
      <c r="H26" s="118"/>
    </row>
    <row r="27" ht="13.5" customHeight="1"/>
    <row r="28" ht="12.75" customHeight="1">
      <c r="A28" s="148" t="str">
        <f>VLOOKUP(J28,'пр.взв.'!B7:H22,7,FALSE)</f>
        <v>Мальцев С.А., Серегин С.М.</v>
      </c>
      <c r="B28" s="110"/>
      <c r="C28" s="110"/>
      <c r="D28" s="110"/>
      <c r="E28" s="110"/>
      <c r="F28" s="110"/>
      <c r="G28" s="110"/>
      <c r="H28" s="112"/>
      <c r="J28" s="150">
        <f>'пр.хода'!H9</f>
        <v>4</v>
      </c>
    </row>
    <row r="29" ht="13.5" customHeight="1">
      <c r="A29" s="152"/>
      <c r="B29" s="3"/>
      <c r="C29" s="3"/>
      <c r="D29" s="3"/>
      <c r="E29" s="3"/>
      <c r="F29" s="3"/>
      <c r="G29" s="3"/>
      <c r="H29" s="4"/>
    </row>
    <row r="30" ht="12.75" customHeight="1"/>
    <row r="31" ht="2.25" customHeight="1"/>
    <row r="32" ht="18.0" customHeight="1">
      <c r="A32" s="118" t="s">
        <v>68</v>
      </c>
      <c r="B32" s="118"/>
      <c r="C32" s="118"/>
      <c r="D32" s="118"/>
      <c r="E32" s="118"/>
      <c r="F32" s="118"/>
      <c r="G32" s="118"/>
      <c r="H32" s="118"/>
    </row>
    <row r="33" ht="7.5" customHeight="1">
      <c r="A33" s="118"/>
      <c r="B33" s="118"/>
      <c r="C33" s="118"/>
      <c r="D33" s="118"/>
      <c r="E33" s="118"/>
      <c r="F33" s="118"/>
      <c r="G33" s="118"/>
      <c r="H33" s="118"/>
    </row>
    <row r="34" ht="18.0" customHeight="1">
      <c r="A34" s="118"/>
      <c r="B34" s="118"/>
      <c r="C34" s="118"/>
      <c r="D34" s="118"/>
      <c r="E34" s="118"/>
      <c r="F34" s="118"/>
      <c r="G34" s="118"/>
      <c r="H34" s="118"/>
    </row>
    <row r="35" ht="18.0" customHeight="1">
      <c r="A35" s="155"/>
      <c r="B35" s="155"/>
      <c r="C35" s="155"/>
      <c r="D35" s="155"/>
      <c r="E35" s="155"/>
      <c r="F35" s="155"/>
      <c r="G35" s="155"/>
      <c r="H35" s="155"/>
    </row>
    <row r="36" ht="18.0" customHeight="1">
      <c r="A36" s="118"/>
      <c r="B36" s="118"/>
      <c r="C36" s="118"/>
      <c r="D36" s="118"/>
      <c r="E36" s="118"/>
      <c r="F36" s="118"/>
      <c r="G36" s="118"/>
      <c r="H36" s="118"/>
    </row>
    <row r="37" ht="18.0" customHeight="1">
      <c r="A37" s="155"/>
      <c r="B37" s="155"/>
      <c r="C37" s="155"/>
      <c r="D37" s="155"/>
      <c r="E37" s="155"/>
      <c r="F37" s="155"/>
      <c r="G37" s="155"/>
      <c r="H37" s="155"/>
    </row>
    <row r="38" ht="18.0" customHeight="1">
      <c r="A38" s="157"/>
      <c r="B38" s="157"/>
      <c r="C38" s="157"/>
      <c r="D38" s="157"/>
      <c r="E38" s="157"/>
      <c r="F38" s="157"/>
      <c r="G38" s="157"/>
      <c r="H38" s="157"/>
    </row>
    <row r="39" ht="18.0" customHeight="1">
      <c r="A39" s="155"/>
      <c r="B39" s="155"/>
      <c r="C39" s="155"/>
      <c r="D39" s="155"/>
      <c r="E39" s="155"/>
      <c r="F39" s="155"/>
      <c r="G39" s="155"/>
      <c r="H39" s="155"/>
    </row>
    <row r="40" ht="18.0" customHeight="1">
      <c r="A40" s="157"/>
      <c r="B40" s="157"/>
      <c r="C40" s="157"/>
      <c r="D40" s="157"/>
      <c r="E40" s="157"/>
      <c r="F40" s="157"/>
      <c r="G40" s="157"/>
      <c r="H40" s="157"/>
    </row>
    <row r="41" ht="18.0" customHeight="1">
      <c r="A41" s="155"/>
      <c r="B41" s="155"/>
      <c r="C41" s="155"/>
      <c r="D41" s="155"/>
      <c r="E41" s="155"/>
      <c r="F41" s="155"/>
      <c r="G41" s="155"/>
      <c r="H41" s="155"/>
    </row>
    <row r="42" ht="18.0" customHeight="1">
      <c r="A42" s="157"/>
      <c r="B42" s="157"/>
      <c r="C42" s="157"/>
      <c r="D42" s="157"/>
      <c r="E42" s="157"/>
      <c r="F42" s="157"/>
      <c r="G42" s="157"/>
      <c r="H42" s="157"/>
    </row>
    <row r="43" ht="18.0" customHeight="1">
      <c r="A43" s="155"/>
      <c r="B43" s="155"/>
      <c r="C43" s="155"/>
      <c r="D43" s="155"/>
      <c r="E43" s="155"/>
      <c r="F43" s="155"/>
      <c r="G43" s="155"/>
      <c r="H43" s="155"/>
    </row>
    <row r="44" ht="18.0" customHeight="1">
      <c r="A44" s="157"/>
      <c r="B44" s="157"/>
      <c r="C44" s="157"/>
      <c r="D44" s="157"/>
      <c r="E44" s="157"/>
      <c r="F44" s="157"/>
      <c r="G44" s="157"/>
      <c r="H44" s="157"/>
    </row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21">
    <mergeCell ref="A6:A9"/>
    <mergeCell ref="A11:A14"/>
    <mergeCell ref="A16:A19"/>
    <mergeCell ref="A21:A24"/>
    <mergeCell ref="A1:H1"/>
    <mergeCell ref="A2:H2"/>
    <mergeCell ref="A3:H3"/>
    <mergeCell ref="D4:F4"/>
    <mergeCell ref="B6:G7"/>
    <mergeCell ref="H6:H7"/>
    <mergeCell ref="B8:H9"/>
    <mergeCell ref="B21:G22"/>
    <mergeCell ref="B23:H24"/>
    <mergeCell ref="A28:H29"/>
    <mergeCell ref="B11:G12"/>
    <mergeCell ref="H11:H12"/>
    <mergeCell ref="B13:H14"/>
    <mergeCell ref="B16:G17"/>
    <mergeCell ref="H16:H17"/>
    <mergeCell ref="B18:H19"/>
    <mergeCell ref="H21:H22"/>
  </mergeCells>
  <printOptions/>
  <pageMargins bottom="0.75" footer="0.0" header="0.0" left="0.7" right="0.7" top="0.75"/>
  <pageSetup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00FF"/>
    <pageSetUpPr/>
  </sheetPr>
  <sheetViews>
    <sheetView workbookViewId="0"/>
  </sheetViews>
  <sheetFormatPr customHeight="1" defaultColWidth="14.43" defaultRowHeight="15.0"/>
  <cols>
    <col customWidth="1" min="1" max="1" width="4.86"/>
    <col customWidth="1" min="2" max="2" width="16.14"/>
    <col customWidth="1" min="3" max="3" width="11.29"/>
    <col customWidth="1" min="4" max="4" width="9.14"/>
    <col customWidth="1" min="5" max="17" width="4.71"/>
    <col customWidth="1" min="18" max="18" width="16.14"/>
    <col customWidth="1" min="19" max="19" width="11.29"/>
    <col customWidth="1" min="20" max="20" width="8.0"/>
    <col customWidth="1" min="21" max="21" width="4.71"/>
    <col customWidth="1" min="22" max="26" width="8.0"/>
  </cols>
  <sheetData>
    <row r="1" ht="24.75" customHeight="1">
      <c r="A1" s="20" t="s">
        <v>1</v>
      </c>
    </row>
    <row r="2" ht="26.25" customHeight="1">
      <c r="C2" s="1" t="s">
        <v>70</v>
      </c>
    </row>
    <row r="3" ht="30.75" customHeight="1">
      <c r="A3" s="10"/>
      <c r="B3" s="10"/>
      <c r="C3" s="24" t="str">
        <f>'[2]реквизиты'!$A$2</f>
        <v>#REF!</v>
      </c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6"/>
    </row>
    <row r="4" ht="26.25" customHeight="1">
      <c r="A4" s="119"/>
      <c r="B4" s="119"/>
      <c r="C4" s="6" t="str">
        <f>'[2]реквизиты'!$A$3</f>
        <v>#REF!</v>
      </c>
    </row>
    <row r="5" ht="27.75" customHeight="1">
      <c r="H5" s="169" t="str">
        <f>HYPERLINK('пр.взв.'!D4)</f>
        <v>в.к.  62   кг</v>
      </c>
      <c r="I5" s="25"/>
      <c r="J5" s="25"/>
      <c r="K5" s="25"/>
      <c r="L5" s="25"/>
      <c r="M5" s="25"/>
      <c r="N5" s="26"/>
      <c r="O5" s="170"/>
      <c r="P5" s="25"/>
      <c r="Q5" s="26"/>
    </row>
    <row r="6" ht="15.0" customHeight="1">
      <c r="E6" s="10"/>
      <c r="F6" s="10"/>
      <c r="G6" s="10"/>
      <c r="H6" s="171"/>
      <c r="I6" s="171"/>
      <c r="J6" s="171"/>
      <c r="K6" s="171"/>
      <c r="L6" s="171"/>
      <c r="M6" s="171"/>
      <c r="N6" s="10"/>
      <c r="O6" s="10"/>
      <c r="P6" s="10"/>
      <c r="Q6" s="10"/>
    </row>
    <row r="7" ht="18.0" customHeight="1">
      <c r="A7" s="123" t="s">
        <v>47</v>
      </c>
      <c r="E7" s="173"/>
      <c r="F7" s="173"/>
      <c r="G7" s="173"/>
      <c r="H7" s="173"/>
      <c r="I7" s="173" t="s">
        <v>52</v>
      </c>
      <c r="N7" s="173"/>
      <c r="O7" s="173"/>
      <c r="P7" s="173"/>
      <c r="Q7" s="175"/>
      <c r="R7" s="177"/>
      <c r="S7" s="124"/>
      <c r="T7" s="179" t="s">
        <v>48</v>
      </c>
      <c r="U7" s="3"/>
    </row>
    <row r="8" ht="12.75" customHeight="1">
      <c r="A8" s="126">
        <v>1.0</v>
      </c>
      <c r="B8" s="53" t="str">
        <f>VLOOKUP('пр.хода'!A8,'пр.взв.'!B7:C22,2,FALSE)</f>
        <v>Фёклин Сергей Юрьевич</v>
      </c>
      <c r="C8" s="131" t="str">
        <f>VLOOKUP(A8,'пр.взв.'!B7:H22,3,FALSE)</f>
        <v>22.10.1992, МС</v>
      </c>
      <c r="D8" s="182" t="str">
        <f>VLOOKUP(A8,'пр.взв.'!B7:H22,4,FALSE)</f>
        <v>Липецкая область</v>
      </c>
      <c r="E8" s="173"/>
      <c r="F8" s="173"/>
      <c r="G8" s="173"/>
      <c r="H8" s="173"/>
      <c r="I8" s="173" t="s">
        <v>74</v>
      </c>
      <c r="J8" s="173"/>
      <c r="K8" s="173"/>
      <c r="L8" s="173"/>
      <c r="M8" s="173"/>
      <c r="N8" s="173"/>
      <c r="O8" s="173"/>
      <c r="P8" s="173"/>
      <c r="Q8" s="173"/>
      <c r="R8" s="53" t="str">
        <f>VLOOKUP(U8,'пр.взв.'!B7:F22,2,FALSE)</f>
        <v>Волков Максим Алексеевич</v>
      </c>
      <c r="S8" s="131" t="str">
        <f>VLOOKUP(U8,'пр.взв.'!B7:F22,3,FALSE)</f>
        <v>26.01.2000, КМС</v>
      </c>
      <c r="T8" s="182" t="str">
        <f>VLOOKUP(U8,'пр.взв.'!B7:F22,4,FALSE)</f>
        <v>Рязанская обл.</v>
      </c>
      <c r="U8" s="186">
        <v>2.0</v>
      </c>
    </row>
    <row r="9" ht="12.75" customHeight="1">
      <c r="A9" s="134"/>
      <c r="B9" s="60"/>
      <c r="C9" s="60"/>
      <c r="D9" s="60"/>
      <c r="E9" s="187">
        <v>1.0</v>
      </c>
      <c r="F9" s="173"/>
      <c r="G9" s="173"/>
      <c r="H9" s="188">
        <v>4.0</v>
      </c>
      <c r="I9" s="189" t="str">
        <f>VLOOKUP(H9,'пр.взв.'!B7:F22,2,FALSE)</f>
        <v>Козлов Роман Витальевич</v>
      </c>
      <c r="J9" s="190"/>
      <c r="K9" s="190"/>
      <c r="L9" s="190"/>
      <c r="M9" s="191"/>
      <c r="N9" s="173"/>
      <c r="O9" s="173"/>
      <c r="P9" s="173"/>
      <c r="Q9" s="187">
        <v>2.0</v>
      </c>
      <c r="R9" s="60"/>
      <c r="S9" s="60"/>
      <c r="T9" s="60"/>
      <c r="U9" s="60"/>
    </row>
    <row r="10" ht="12.75" customHeight="1">
      <c r="A10" s="140">
        <v>5.0</v>
      </c>
      <c r="B10" s="92" t="str">
        <f>VLOOKUP('пр.хода'!A10,'пр.взв.'!B9:C24,2,FALSE)</f>
        <v>Мосин Данила Владимирович</v>
      </c>
      <c r="C10" s="141" t="str">
        <f>VLOOKUP(A10,'пр.взв.'!B7:H22,3,FALSE)</f>
        <v>31.05.2001, КМС</v>
      </c>
      <c r="D10" s="192" t="str">
        <f>VLOOKUP(A10,'пр.взв.'!B7:H22,4,FALSE)</f>
        <v>Воронежская область</v>
      </c>
      <c r="E10" s="144"/>
      <c r="F10" s="193"/>
      <c r="G10" s="194"/>
      <c r="H10" s="173"/>
      <c r="I10" s="195"/>
      <c r="J10" s="196"/>
      <c r="K10" s="196"/>
      <c r="L10" s="196"/>
      <c r="M10" s="197"/>
      <c r="N10" s="173"/>
      <c r="O10" s="198"/>
      <c r="P10" s="193"/>
      <c r="Q10" s="144"/>
      <c r="R10" s="92" t="str">
        <f>VLOOKUP(U10,'пр.взв.'!B9:F24,2,FALSE)</f>
        <v>Черняев Олег Витальевич</v>
      </c>
      <c r="S10" s="141" t="str">
        <f>VLOOKUP(U10,'пр.взв.'!B9:F24,3,FALSE)</f>
        <v>27.04.1999, КМС</v>
      </c>
      <c r="T10" s="192" t="str">
        <f>VLOOKUP(U10,'пр.взв.'!B9:F24,4,FALSE)</f>
        <v>Пензенская обл.</v>
      </c>
      <c r="U10" s="186">
        <v>6.0</v>
      </c>
    </row>
    <row r="11" ht="12.75" customHeight="1">
      <c r="A11" s="134"/>
      <c r="B11" s="60"/>
      <c r="C11" s="60"/>
      <c r="D11" s="60"/>
      <c r="E11" s="173"/>
      <c r="F11" s="173"/>
      <c r="G11" s="187">
        <v>1.0</v>
      </c>
      <c r="H11" s="10"/>
      <c r="I11" s="173"/>
      <c r="J11" s="173"/>
      <c r="K11" s="173"/>
      <c r="L11" s="173"/>
      <c r="M11" s="173"/>
      <c r="N11" s="173"/>
      <c r="O11" s="187">
        <v>4.0</v>
      </c>
      <c r="P11" s="173"/>
      <c r="Q11" s="173"/>
      <c r="R11" s="60"/>
      <c r="S11" s="60"/>
      <c r="T11" s="60"/>
      <c r="U11" s="60"/>
    </row>
    <row r="12" ht="12.75" customHeight="1">
      <c r="A12" s="126">
        <v>3.0</v>
      </c>
      <c r="B12" s="53" t="str">
        <f>VLOOKUP('пр.хода'!A12,'пр.взв.'!B11:C26,2,FALSE)</f>
        <v>Волков Евгений Алексеевич</v>
      </c>
      <c r="C12" s="131" t="str">
        <f>VLOOKUP(A12,'пр.взв.'!B7:H22,3,FALSE)</f>
        <v>26.01.2000, КМС</v>
      </c>
      <c r="D12" s="182" t="str">
        <f>VLOOKUP(A12,'пр.взв.'!B7:H22,4,FALSE)</f>
        <v>Рязанская обл.</v>
      </c>
      <c r="E12" s="173"/>
      <c r="F12" s="173"/>
      <c r="G12" s="144"/>
      <c r="H12" s="10"/>
      <c r="I12" s="173"/>
      <c r="J12" s="173"/>
      <c r="K12" s="173"/>
      <c r="L12" s="173"/>
      <c r="M12" s="173"/>
      <c r="N12" s="173"/>
      <c r="O12" s="144"/>
      <c r="P12" s="173"/>
      <c r="Q12" s="173"/>
      <c r="R12" s="53" t="str">
        <f>VLOOKUP(U12,'пр.взв.'!B11:F26,2,FALSE)</f>
        <v>Козлов Роман Витальевич</v>
      </c>
      <c r="S12" s="131" t="str">
        <f>VLOOKUP(U12,'пр.взв.'!B11:F26,3,FALSE)</f>
        <v>04.05.1990, МСМК</v>
      </c>
      <c r="T12" s="182" t="str">
        <f>VLOOKUP(U12,'пр.взв.'!B11:F26,4,FALSE)</f>
        <v>Рязанская обл.</v>
      </c>
      <c r="U12" s="199">
        <v>4.0</v>
      </c>
    </row>
    <row r="13" ht="12.75" customHeight="1">
      <c r="A13" s="134"/>
      <c r="B13" s="60"/>
      <c r="C13" s="60"/>
      <c r="D13" s="60"/>
      <c r="E13" s="187">
        <v>7.0</v>
      </c>
      <c r="F13" s="200"/>
      <c r="G13" s="194"/>
      <c r="H13" s="173"/>
      <c r="I13" s="173" t="s">
        <v>75</v>
      </c>
      <c r="J13" s="173"/>
      <c r="K13" s="173"/>
      <c r="L13" s="173"/>
      <c r="M13" s="173"/>
      <c r="N13" s="173"/>
      <c r="O13" s="198"/>
      <c r="P13" s="200"/>
      <c r="Q13" s="187">
        <v>4.0</v>
      </c>
      <c r="R13" s="60"/>
      <c r="S13" s="60"/>
      <c r="T13" s="60"/>
      <c r="U13" s="60"/>
    </row>
    <row r="14" ht="12.75" customHeight="1">
      <c r="A14" s="140">
        <v>7.0</v>
      </c>
      <c r="B14" s="92" t="str">
        <f>VLOOKUP('пр.хода'!A14,'пр.взв.'!B13:C28,2,FALSE)</f>
        <v>Кузьменко Алексей Сергеевич</v>
      </c>
      <c r="C14" s="141" t="str">
        <f>VLOOKUP(A14,'пр.взв.'!B7:H22,3,FALSE)</f>
        <v>27.07.1990, КМС</v>
      </c>
      <c r="D14" s="192" t="str">
        <f>VLOOKUP(A14,'пр.взв.'!B7:H22,4,FALSE)</f>
        <v>Москва</v>
      </c>
      <c r="E14" s="144"/>
      <c r="F14" s="173"/>
      <c r="G14" s="173"/>
      <c r="H14" s="188">
        <v>1.0</v>
      </c>
      <c r="I14" s="201" t="str">
        <f>VLOOKUP(H14,'пр.взв.'!B5:F27,2,FALSE)</f>
        <v>Фёклин Сергей Юрьевич</v>
      </c>
      <c r="J14" s="202"/>
      <c r="K14" s="202"/>
      <c r="L14" s="202"/>
      <c r="M14" s="203"/>
      <c r="N14" s="173"/>
      <c r="O14" s="173"/>
      <c r="P14" s="173"/>
      <c r="Q14" s="144"/>
      <c r="R14" s="204" t="str">
        <f>VLOOKUP(U14,'пр.взв.'!B13:F28,2,FALSE)</f>
        <v>#N/A</v>
      </c>
      <c r="S14" s="205" t="str">
        <f>VLOOKUP(U14,'пр.взв.'!B13:F28,3,FALSE)</f>
        <v>#N/A</v>
      </c>
      <c r="T14" s="206" t="str">
        <f>VLOOKUP(U14,'пр.взв.'!B13:F28,4,FALSE)</f>
        <v>#N/A</v>
      </c>
      <c r="U14" s="186">
        <v>8.0</v>
      </c>
    </row>
    <row r="15" ht="12.75" customHeight="1">
      <c r="A15" s="152"/>
      <c r="B15" s="43"/>
      <c r="C15" s="43"/>
      <c r="D15" s="43"/>
      <c r="E15" s="173"/>
      <c r="F15" s="173"/>
      <c r="G15" s="173"/>
      <c r="H15" s="173"/>
      <c r="I15" s="207"/>
      <c r="J15" s="208"/>
      <c r="K15" s="208"/>
      <c r="L15" s="208"/>
      <c r="M15" s="209"/>
      <c r="N15" s="173"/>
      <c r="O15" s="173"/>
      <c r="P15" s="173"/>
      <c r="Q15" s="173"/>
      <c r="R15" s="43"/>
      <c r="S15" s="43"/>
      <c r="T15" s="43"/>
      <c r="U15" s="43"/>
    </row>
    <row r="16" ht="12.75" customHeight="1">
      <c r="A16" s="10"/>
      <c r="B16" s="10"/>
      <c r="C16" s="10"/>
      <c r="E16" s="173"/>
      <c r="F16" s="173"/>
      <c r="G16" s="173"/>
      <c r="H16" s="173"/>
      <c r="I16" s="173"/>
      <c r="J16" s="173"/>
      <c r="K16" s="173"/>
      <c r="L16" s="173"/>
      <c r="M16" s="173"/>
      <c r="N16" s="173"/>
      <c r="O16" s="173"/>
      <c r="P16" s="173"/>
      <c r="Q16" s="173"/>
      <c r="R16" s="124"/>
      <c r="S16" s="124"/>
      <c r="T16" s="124"/>
      <c r="U16" s="210"/>
    </row>
    <row r="17" ht="12.0" customHeight="1">
      <c r="A17" s="211" t="s">
        <v>72</v>
      </c>
      <c r="E17" s="124"/>
      <c r="F17" s="124"/>
      <c r="G17" s="124"/>
      <c r="H17" s="124"/>
      <c r="I17" s="124"/>
      <c r="J17" s="124"/>
      <c r="K17" s="124"/>
      <c r="L17" s="124"/>
      <c r="M17" s="124"/>
      <c r="N17" s="124"/>
      <c r="O17" s="124"/>
      <c r="P17" s="124"/>
      <c r="Q17" s="124"/>
      <c r="R17" s="124"/>
      <c r="S17" s="124"/>
      <c r="T17" s="124"/>
      <c r="U17" s="212" t="s">
        <v>73</v>
      </c>
    </row>
    <row r="18" ht="12.75" customHeight="1">
      <c r="G18" s="124" t="s">
        <v>76</v>
      </c>
      <c r="R18" s="124"/>
      <c r="S18" s="124"/>
      <c r="T18" s="124"/>
    </row>
    <row r="19" ht="12.75" customHeight="1">
      <c r="R19" s="124"/>
      <c r="S19" s="124"/>
      <c r="T19" s="124"/>
    </row>
    <row r="20" ht="12.75" customHeight="1">
      <c r="R20" s="124"/>
    </row>
    <row r="21" ht="12.75" customHeight="1">
      <c r="A21" s="10">
        <v>5.0</v>
      </c>
      <c r="B21" s="33" t="str">
        <f>VLOOKUP(A21,'пр.взв.'!B7:F22,2,FALSE)</f>
        <v>Мосин Данила Владимирович</v>
      </c>
      <c r="R21" s="124"/>
      <c r="S21" s="213" t="str">
        <f>VLOOKUP(U21,'пр.взв.'!B7:F22,2,FALSE)</f>
        <v>Черняев Олег Витальевич</v>
      </c>
      <c r="T21" s="112"/>
      <c r="U21" s="71">
        <v>6.0</v>
      </c>
    </row>
    <row r="22" ht="12.75" customHeight="1">
      <c r="A22" s="10"/>
      <c r="B22" s="60"/>
      <c r="C22" s="180">
        <v>5.0</v>
      </c>
      <c r="D22" s="181"/>
      <c r="R22" s="214">
        <v>6.0</v>
      </c>
      <c r="S22" s="134"/>
      <c r="T22" s="215"/>
      <c r="U22" s="71"/>
    </row>
    <row r="23" ht="12.75" customHeight="1">
      <c r="A23" s="10">
        <v>3.0</v>
      </c>
      <c r="B23" s="143" t="str">
        <f>VLOOKUP(A23,'пр.взв.'!B7:F22,2,FALSE)</f>
        <v>Волков Евгений Алексеевич</v>
      </c>
      <c r="C23" s="165"/>
      <c r="D23" s="174"/>
      <c r="G23" s="150" t="s">
        <v>77</v>
      </c>
      <c r="N23" s="150" t="s">
        <v>77</v>
      </c>
      <c r="R23" s="216"/>
      <c r="S23" s="217" t="str">
        <f>VLOOKUP(U23,'пр.взв.'!B7:F22,2,FALSE)</f>
        <v>#N/A</v>
      </c>
      <c r="T23" s="218"/>
      <c r="U23" s="71">
        <v>0.0</v>
      </c>
    </row>
    <row r="24" ht="13.5" customHeight="1">
      <c r="A24" s="10"/>
      <c r="B24" s="43"/>
      <c r="C24" s="10"/>
      <c r="D24" s="174"/>
      <c r="R24" s="165"/>
      <c r="S24" s="152"/>
      <c r="T24" s="4"/>
      <c r="U24" s="71"/>
    </row>
    <row r="25" ht="12.75" customHeight="1">
      <c r="C25" s="10"/>
      <c r="D25" s="174"/>
      <c r="E25" s="219">
        <v>2.0</v>
      </c>
      <c r="F25" s="220" t="str">
        <f>VLOOKUP(E25,'пр.взв.'!B7:D22,2,FALSE)</f>
        <v>Волков Максим Алексеевич</v>
      </c>
      <c r="G25" s="221"/>
      <c r="H25" s="221"/>
      <c r="I25" s="222"/>
      <c r="M25" s="223" t="str">
        <f>VLOOKUP(Q25,'пр.взв.'!B7:C22,2,FALSE)</f>
        <v>Кузьменко Алексей Сергеевич</v>
      </c>
      <c r="N25" s="221"/>
      <c r="O25" s="221"/>
      <c r="P25" s="222"/>
      <c r="Q25" s="224">
        <v>7.0</v>
      </c>
      <c r="R25" s="165"/>
    </row>
    <row r="26" ht="13.5" customHeight="1">
      <c r="A26" s="124"/>
      <c r="C26" s="10"/>
      <c r="D26" s="174"/>
      <c r="F26" s="225"/>
      <c r="G26" s="225"/>
      <c r="H26" s="225"/>
      <c r="I26" s="226"/>
      <c r="J26" s="65"/>
      <c r="K26" s="65"/>
      <c r="L26" s="65"/>
      <c r="M26" s="227"/>
      <c r="N26" s="225"/>
      <c r="O26" s="225"/>
      <c r="P26" s="226"/>
      <c r="Q26" s="228"/>
      <c r="R26" s="10"/>
    </row>
    <row r="27" ht="12.75" customHeight="1">
      <c r="A27" s="156"/>
      <c r="B27" s="150">
        <v>2.0</v>
      </c>
      <c r="C27" s="229" t="str">
        <f>VLOOKUP(B27,'пр.взв.'!B7:F22,2,FALSE)</f>
        <v>Волков Максим Алексеевич</v>
      </c>
      <c r="D27" s="112"/>
      <c r="F27" s="230"/>
      <c r="G27" s="230"/>
      <c r="H27" s="230"/>
      <c r="I27" s="230"/>
      <c r="J27" s="65"/>
      <c r="K27" s="65"/>
      <c r="L27" s="65"/>
      <c r="M27" s="230"/>
      <c r="N27" s="230"/>
      <c r="O27" s="230"/>
      <c r="P27" s="230"/>
      <c r="R27" s="53" t="str">
        <f>VLOOKUP(S27,'пр.взв.'!B7:F22,2,FALSE)</f>
        <v>Кузьменко Алексей Сергеевич</v>
      </c>
      <c r="S27" s="71">
        <v>7.0</v>
      </c>
    </row>
    <row r="28" ht="13.5" customHeight="1">
      <c r="A28" s="10"/>
      <c r="C28" s="152"/>
      <c r="D28" s="4"/>
      <c r="F28" s="10"/>
      <c r="G28" s="10"/>
      <c r="H28" s="10"/>
      <c r="I28" s="10"/>
      <c r="R28" s="43"/>
    </row>
    <row r="29" ht="12.75" customHeight="1">
      <c r="F29" s="10"/>
      <c r="G29" s="10"/>
      <c r="H29" s="10"/>
      <c r="I29" s="10"/>
    </row>
    <row r="30" ht="12.75" customHeight="1">
      <c r="W30" s="10" t="s">
        <v>78</v>
      </c>
    </row>
    <row r="31" ht="15.0" customHeight="1">
      <c r="B31" s="102" t="str">
        <f>HYPERLINK('[1]реквизиты'!$A$6)</f>
        <v>#REF!</v>
      </c>
      <c r="C31" s="102"/>
      <c r="D31" s="102"/>
      <c r="E31" s="10"/>
      <c r="F31" s="10"/>
      <c r="L31" s="65"/>
      <c r="N31" s="104" t="str">
        <f>'[2]реквизиты'!$G$7</f>
        <v>#REF!</v>
      </c>
      <c r="O31" s="10"/>
      <c r="P31" s="10"/>
      <c r="Q31" s="10"/>
      <c r="R31" s="71" t="str">
        <f>'[2]реквизиты'!$G$8</f>
        <v>#REF!</v>
      </c>
    </row>
    <row r="32" ht="15.0" customHeight="1">
      <c r="B32" s="102"/>
      <c r="C32" s="102"/>
      <c r="D32" s="102"/>
      <c r="E32" s="10"/>
      <c r="F32" s="10"/>
      <c r="G32" s="10"/>
      <c r="H32" s="10"/>
      <c r="I32" s="10"/>
      <c r="J32" s="10"/>
      <c r="K32" s="10"/>
      <c r="L32" s="10"/>
      <c r="M32" s="10"/>
      <c r="O32" s="10"/>
      <c r="P32" s="10"/>
      <c r="Q32" s="10"/>
      <c r="R32" s="10"/>
    </row>
    <row r="33" ht="7.5" customHeight="1">
      <c r="B33" s="102"/>
      <c r="C33" s="102"/>
      <c r="D33" s="102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</row>
    <row r="34" ht="15.0" customHeight="1">
      <c r="B34" s="102" t="str">
        <f>HYPERLINK('[1]реквизиты'!$A$8)</f>
        <v>#REF!</v>
      </c>
      <c r="C34" s="102"/>
      <c r="D34" s="102"/>
      <c r="E34" s="10"/>
      <c r="F34" s="10"/>
      <c r="G34" s="10"/>
      <c r="H34" s="10"/>
      <c r="I34" s="10"/>
      <c r="J34" s="10"/>
      <c r="K34" s="10"/>
      <c r="L34" s="71"/>
      <c r="M34" s="71"/>
      <c r="N34" s="104" t="str">
        <f>'[2]реквизиты'!$G$9</f>
        <v>#REF!</v>
      </c>
      <c r="O34" s="10"/>
      <c r="P34" s="10"/>
      <c r="Q34" s="10"/>
      <c r="R34" s="71" t="str">
        <f>'[2]реквизиты'!$G$10</f>
        <v>#REF!</v>
      </c>
    </row>
    <row r="35" ht="15.0" customHeight="1">
      <c r="B35" s="102"/>
      <c r="C35" s="102"/>
      <c r="D35" s="102"/>
      <c r="E35" s="10"/>
      <c r="F35" s="10"/>
      <c r="L35" s="65"/>
      <c r="M35" s="71"/>
      <c r="O35" s="10"/>
      <c r="P35" s="10"/>
      <c r="Q35" s="10"/>
      <c r="R35" s="10"/>
    </row>
    <row r="36" ht="12.75" customHeight="1">
      <c r="B36" s="65"/>
      <c r="E36" s="10"/>
      <c r="F36" s="10"/>
      <c r="G36" s="10"/>
      <c r="H36" s="10"/>
      <c r="I36" s="10"/>
      <c r="J36" s="10"/>
      <c r="K36" s="10"/>
      <c r="L36" s="10"/>
      <c r="M36" s="71"/>
      <c r="R36" s="10"/>
    </row>
    <row r="37" ht="12.75" customHeight="1">
      <c r="E37" s="10"/>
      <c r="F37" s="10"/>
      <c r="G37" s="10"/>
      <c r="H37" s="10"/>
      <c r="I37" s="10"/>
      <c r="J37" s="10"/>
      <c r="K37" s="10"/>
      <c r="L37" s="71"/>
      <c r="M37" s="71"/>
    </row>
    <row r="38" ht="12.75" customHeight="1">
      <c r="L38" s="71"/>
      <c r="M38" s="71"/>
    </row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54">
    <mergeCell ref="R10:R11"/>
    <mergeCell ref="S10:S11"/>
    <mergeCell ref="T10:T11"/>
    <mergeCell ref="U10:U11"/>
    <mergeCell ref="S12:S13"/>
    <mergeCell ref="T12:T13"/>
    <mergeCell ref="U12:U13"/>
    <mergeCell ref="R12:R13"/>
    <mergeCell ref="R14:R15"/>
    <mergeCell ref="S14:S15"/>
    <mergeCell ref="T14:T15"/>
    <mergeCell ref="U14:U15"/>
    <mergeCell ref="U17:U18"/>
    <mergeCell ref="S21:T22"/>
    <mergeCell ref="A1:U1"/>
    <mergeCell ref="C2:R2"/>
    <mergeCell ref="C3:R3"/>
    <mergeCell ref="C4:R4"/>
    <mergeCell ref="H5:N5"/>
    <mergeCell ref="O5:Q5"/>
    <mergeCell ref="A7:B7"/>
    <mergeCell ref="I7:M7"/>
    <mergeCell ref="T7:U7"/>
    <mergeCell ref="R8:R9"/>
    <mergeCell ref="S8:S9"/>
    <mergeCell ref="T8:T9"/>
    <mergeCell ref="U8:U9"/>
    <mergeCell ref="I9:M10"/>
    <mergeCell ref="A8:A9"/>
    <mergeCell ref="B8:B9"/>
    <mergeCell ref="C8:C9"/>
    <mergeCell ref="D8:D9"/>
    <mergeCell ref="B10:B11"/>
    <mergeCell ref="C10:C11"/>
    <mergeCell ref="D10:D11"/>
    <mergeCell ref="C14:C15"/>
    <mergeCell ref="D14:D15"/>
    <mergeCell ref="I14:M15"/>
    <mergeCell ref="G18:O18"/>
    <mergeCell ref="B14:B15"/>
    <mergeCell ref="B21:B22"/>
    <mergeCell ref="B23:B24"/>
    <mergeCell ref="F25:I26"/>
    <mergeCell ref="C27:D28"/>
    <mergeCell ref="A10:A11"/>
    <mergeCell ref="A12:A13"/>
    <mergeCell ref="B12:B13"/>
    <mergeCell ref="C12:C13"/>
    <mergeCell ref="D12:D13"/>
    <mergeCell ref="A14:A15"/>
    <mergeCell ref="A17:A18"/>
    <mergeCell ref="S23:T24"/>
    <mergeCell ref="M25:P26"/>
    <mergeCell ref="R27:R28"/>
  </mergeCells>
  <printOptions/>
  <pageMargins bottom="0.75" footer="0.0" header="0.0" left="0.7" right="0.7" top="0.75"/>
  <pageSetup orientation="landscape"/>
  <drawing r:id="rId1"/>
</worksheet>
</file>