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<sst xmlns="http://schemas.openxmlformats.org/spreadsheetml/2006/main" count="201" uniqueCount="78">
  <si>
    <t>ВСЕРОССИЙСКАЯ ФЕДЕРАЦИЯ САМБО</t>
  </si>
  <si>
    <t>ПРОТОКОЛ ВЗВЕШИВАНИЯ</t>
  </si>
  <si>
    <t xml:space="preserve">ИТОГОВЫЙ ПРОТОКОЛ                                                         </t>
  </si>
  <si>
    <t xml:space="preserve">В.К. </t>
  </si>
  <si>
    <t>ЗА 3 МЕСТО</t>
  </si>
  <si>
    <t xml:space="preserve"> место</t>
  </si>
  <si>
    <t>ВСТРЕЧА 1</t>
  </si>
  <si>
    <t>в.к. 100    кг</t>
  </si>
  <si>
    <t>Цвет</t>
  </si>
  <si>
    <t>№ п/ж</t>
  </si>
  <si>
    <t>Ф.И.О.</t>
  </si>
  <si>
    <t>№ п\п</t>
  </si>
  <si>
    <t>Д. р., разряд</t>
  </si>
  <si>
    <t>Вед., регион</t>
  </si>
  <si>
    <t>Оценки</t>
  </si>
  <si>
    <t>Рез-т</t>
  </si>
  <si>
    <t>Время</t>
  </si>
  <si>
    <t>Дата рожд., разряд</t>
  </si>
  <si>
    <t>Округ, субъект, город, ведомство</t>
  </si>
  <si>
    <t>№ карточки</t>
  </si>
  <si>
    <t>Тренер</t>
  </si>
  <si>
    <t>Синицын Сергей Александрович</t>
  </si>
  <si>
    <t>21.02.1998, КМС</t>
  </si>
  <si>
    <t>Воронежская область</t>
  </si>
  <si>
    <t>Гончаров С.Ю.</t>
  </si>
  <si>
    <t>Воропаев Алексей Михайлович</t>
  </si>
  <si>
    <t>29.10.1996, КМС</t>
  </si>
  <si>
    <t>Цаплин Вадим Александрович</t>
  </si>
  <si>
    <t>03.03.1997, КМС</t>
  </si>
  <si>
    <t>Карпов А.А., Марченко И.Н.</t>
  </si>
  <si>
    <t>Неказаков Сергей Сергеевич</t>
  </si>
  <si>
    <t>20.10.2000, КМС</t>
  </si>
  <si>
    <t>Зайцев Дмитрий Сергеевич</t>
  </si>
  <si>
    <t>12.06.1996, МС</t>
  </si>
  <si>
    <t>Московская обл.</t>
  </si>
  <si>
    <t>Руководитель ковра</t>
  </si>
  <si>
    <t>Щиголев С.И.</t>
  </si>
  <si>
    <t>Тонкодубов Илья Алексеевич</t>
  </si>
  <si>
    <t>17.06.1994, МС</t>
  </si>
  <si>
    <t>А</t>
  </si>
  <si>
    <t>Сергеев Дмитрий Михайлович</t>
  </si>
  <si>
    <t>14.09.1991, КМС</t>
  </si>
  <si>
    <t>Пензенская обл.</t>
  </si>
  <si>
    <t>Киселев А.Н., Мирош В.В.</t>
  </si>
  <si>
    <t>Кукушкин Иван Андреевич</t>
  </si>
  <si>
    <t>Б</t>
  </si>
  <si>
    <t>ЦФО</t>
  </si>
  <si>
    <t>11.03.2001, КМС</t>
  </si>
  <si>
    <t>Ивановская область</t>
  </si>
  <si>
    <t>ВСТРЕЧА 2</t>
  </si>
  <si>
    <t>Кузнецов В.А.</t>
  </si>
  <si>
    <t>ФИНАЛ</t>
  </si>
  <si>
    <t>ВСТРЕЧИ ПО КРУГАМ</t>
  </si>
  <si>
    <t>A</t>
  </si>
  <si>
    <t xml:space="preserve"> (Круг)</t>
  </si>
  <si>
    <t>1/4</t>
  </si>
  <si>
    <t>№ встр</t>
  </si>
  <si>
    <t>Очки</t>
  </si>
  <si>
    <t>Результат</t>
  </si>
  <si>
    <t>7-8</t>
  </si>
  <si>
    <t>ПФО</t>
  </si>
  <si>
    <t xml:space="preserve">ПРОТОКОЛ ХОДА СОРЕВНОВАНИЙ       </t>
  </si>
  <si>
    <t>НАГРАДНОЙ ЛИСТ</t>
  </si>
  <si>
    <t>Полуфинал</t>
  </si>
  <si>
    <t>I м</t>
  </si>
  <si>
    <t>II м</t>
  </si>
  <si>
    <t>III м</t>
  </si>
  <si>
    <t>Тренер победителя:</t>
  </si>
  <si>
    <t>А1</t>
  </si>
  <si>
    <t>Б1</t>
  </si>
  <si>
    <t>Награждение проводят: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</si>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</sst>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2.0"/>
      <color theme="1"/>
      <name val="Arial"/>
    </font>
    <font/>
    <font>
      <b/>
      <i/>
      <sz val="11.0"/>
      <color theme="1"/>
      <name val="Arial"/>
    </font>
    <font>
      <sz val="10.0"/>
      <color theme="1"/>
      <name val="Arial"/>
    </font>
    <font>
      <b/>
      <u/>
      <sz val="12.0"/>
      <color rgb="FF0000FF"/>
      <name val="Arial"/>
    </font>
    <font>
      <sz val="12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b/>
      <sz val="10.0"/>
      <color rgb="FFFF0000"/>
      <name val="Arial Narrow"/>
    </font>
    <font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sz val="12.0"/>
      <color rgb="FFFF0000"/>
      <name val="Arial Narrow"/>
    </font>
    <font>
      <color theme="1"/>
      <name val="Calibri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2" fontId="5" numFmtId="0" xfId="0" applyAlignment="1" applyBorder="1" applyFill="1" applyFont="1">
      <alignment horizontal="center" shrinkToFit="0" vertical="center" wrapText="1"/>
    </xf>
    <xf borderId="4" fillId="0" fontId="4" numFmtId="0" xfId="0" applyBorder="1" applyFont="1"/>
    <xf borderId="0" fillId="0" fontId="2" numFmtId="0" xfId="0" applyAlignment="1" applyFont="1">
      <alignment horizontal="center" shrinkToFit="0" vertical="center" wrapText="0"/>
    </xf>
    <xf borderId="5" fillId="0" fontId="4" numFmtId="0" xfId="0" applyBorder="1" applyFont="1"/>
    <xf borderId="6" fillId="0" fontId="4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7" fillId="0" fontId="10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8" fillId="0" fontId="11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4" fillId="0" fontId="12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7" fillId="0" fontId="10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9" fillId="0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ill="1" applyFont="1">
      <alignment horizontal="center" shrinkToFit="0" vertical="center" wrapText="1"/>
    </xf>
    <xf borderId="20" fillId="0" fontId="4" numFmtId="0" xfId="0" applyBorder="1" applyFont="1"/>
    <xf borderId="17" fillId="0" fontId="4" numFmtId="0" xfId="0" applyBorder="1" applyFont="1"/>
    <xf borderId="8" fillId="0" fontId="6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left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8" fillId="0" fontId="10" numFmtId="14" xfId="0" applyAlignment="1" applyBorder="1" applyFont="1" applyNumberFormat="1">
      <alignment horizontal="left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8" fillId="4" fontId="10" numFmtId="0" xfId="0" applyAlignment="1" applyBorder="1" applyFill="1" applyFont="1">
      <alignment horizontal="left" shrinkToFit="0" vertical="center" wrapText="1"/>
    </xf>
    <xf borderId="12" fillId="0" fontId="10" numFmtId="0" xfId="0" applyAlignment="1" applyBorder="1" applyFont="1">
      <alignment horizontal="left" shrinkToFit="0" vertical="center" wrapText="1"/>
    </xf>
    <xf borderId="23" fillId="0" fontId="4" numFmtId="0" xfId="0" applyBorder="1" applyFont="1"/>
    <xf borderId="12" fillId="0" fontId="9" numFmtId="0" xfId="0" applyAlignment="1" applyBorder="1" applyFont="1">
      <alignment horizontal="center" shrinkToFit="0" vertical="center" wrapText="1"/>
    </xf>
    <xf borderId="8" fillId="0" fontId="10" numFmtId="14" xfId="0" applyAlignment="1" applyBorder="1" applyFont="1" applyNumberFormat="1">
      <alignment horizontal="center" shrinkToFit="0" vertical="center" wrapText="1"/>
    </xf>
    <xf borderId="8" fillId="0" fontId="10" numFmtId="49" xfId="0" applyAlignment="1" applyBorder="1" applyFont="1" applyNumberFormat="1">
      <alignment horizontal="center" shrinkToFit="0" vertical="center" wrapText="1"/>
    </xf>
    <xf borderId="24" fillId="0" fontId="4" numFmtId="0" xfId="0" applyBorder="1" applyFont="1"/>
    <xf borderId="12" fillId="0" fontId="10" numFmtId="0" xfId="0" applyAlignment="1" applyBorder="1" applyFont="1">
      <alignment horizontal="center" shrinkToFit="0" vertical="center" wrapText="1"/>
    </xf>
    <xf borderId="25" fillId="0" fontId="4" numFmtId="0" xfId="0" applyBorder="1" applyFont="1"/>
    <xf borderId="8" fillId="5" fontId="10" numFmtId="0" xfId="0" applyAlignment="1" applyBorder="1" applyFill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28" fillId="0" fontId="9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28" fillId="0" fontId="10" numFmtId="0" xfId="0" applyAlignment="1" applyBorder="1" applyFont="1">
      <alignment horizontal="left" shrinkToFit="0" vertical="center" wrapText="1"/>
    </xf>
    <xf borderId="29" fillId="0" fontId="6" numFmtId="0" xfId="0" applyAlignment="1" applyBorder="1" applyFont="1">
      <alignment shrinkToFit="0" vertical="bottom" wrapText="0"/>
    </xf>
    <xf borderId="18" fillId="0" fontId="10" numFmtId="14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30" fillId="0" fontId="10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bottom" wrapText="0"/>
    </xf>
    <xf borderId="8" fillId="0" fontId="6" numFmtId="49" xfId="0" applyAlignment="1" applyBorder="1" applyFont="1" applyNumberFormat="1">
      <alignment horizontal="center"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33" fillId="0" fontId="10" numFmtId="0" xfId="0" applyAlignment="1" applyBorder="1" applyFont="1">
      <alignment horizontal="left" shrinkToFit="0" vertical="center" wrapText="1"/>
    </xf>
    <xf borderId="12" fillId="0" fontId="10" numFmtId="14" xfId="0" applyAlignment="1" applyBorder="1" applyFont="1" applyNumberFormat="1">
      <alignment horizontal="center" shrinkToFit="0" vertical="center" wrapText="1"/>
    </xf>
    <xf borderId="35" fillId="0" fontId="10" numFmtId="0" xfId="0" applyAlignment="1" applyBorder="1" applyFont="1">
      <alignment horizontal="left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6" fillId="0" fontId="18" numFmtId="0" xfId="0" applyAlignment="1" applyBorder="1" applyFont="1">
      <alignment horizontal="center" shrinkToFit="0" vertical="center" wrapText="1"/>
    </xf>
    <xf borderId="17" fillId="0" fontId="19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bottom" wrapText="0"/>
    </xf>
    <xf borderId="37" fillId="0" fontId="4" numFmtId="0" xfId="0" applyBorder="1" applyFont="1"/>
    <xf borderId="0" fillId="0" fontId="6" numFmtId="0" xfId="0" applyAlignment="1" applyFont="1">
      <alignment horizontal="center" shrinkToFit="0" vertical="bottom" wrapText="0"/>
    </xf>
    <xf borderId="19" fillId="0" fontId="8" numFmtId="0" xfId="0" applyAlignment="1" applyBorder="1" applyFont="1">
      <alignment horizontal="center" shrinkToFit="0" vertical="center" wrapText="1"/>
    </xf>
    <xf borderId="21" fillId="0" fontId="20" numFmtId="0" xfId="0" applyAlignment="1" applyBorder="1" applyFont="1">
      <alignment horizontal="center" shrinkToFit="0" vertical="center" wrapText="1"/>
    </xf>
    <xf borderId="21" fillId="0" fontId="6" numFmtId="0" xfId="0" applyAlignment="1" applyBorder="1" applyFont="1">
      <alignment horizontal="left" shrinkToFit="0" vertical="center" wrapText="1"/>
    </xf>
    <xf borderId="33" fillId="0" fontId="9" numFmtId="49" xfId="0" applyAlignment="1" applyBorder="1" applyFont="1" applyNumberFormat="1">
      <alignment horizontal="center" shrinkToFit="0" vertical="center" wrapText="1"/>
    </xf>
    <xf borderId="21" fillId="0" fontId="6" numFmtId="14" xfId="0" applyAlignment="1" applyBorder="1" applyFont="1" applyNumberFormat="1">
      <alignment horizontal="center" shrinkToFit="0" vertical="center" wrapText="1"/>
    </xf>
    <xf borderId="21" fillId="0" fontId="6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21" fillId="0" fontId="9" numFmtId="49" xfId="0" applyAlignment="1" applyBorder="1" applyFont="1" applyNumberFormat="1">
      <alignment horizontal="center" shrinkToFit="0" vertical="center" wrapText="1"/>
    </xf>
    <xf borderId="21" fillId="0" fontId="10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38" fillId="0" fontId="2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39" fillId="0" fontId="4" numFmtId="0" xfId="0" applyBorder="1" applyFont="1"/>
    <xf borderId="0" fillId="0" fontId="2" numFmtId="0" xfId="0" applyAlignment="1" applyFont="1">
      <alignment shrinkToFit="0" vertical="center" wrapText="1"/>
    </xf>
    <xf borderId="9" fillId="0" fontId="4" numFmtId="0" xfId="0" applyBorder="1" applyFont="1"/>
    <xf borderId="0" fillId="0" fontId="8" numFmtId="0" xfId="0" applyAlignment="1" applyFont="1">
      <alignment shrinkToFit="0" vertical="bottom" wrapText="0"/>
    </xf>
    <xf borderId="8" fillId="0" fontId="20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vertical="bottom" wrapText="0"/>
    </xf>
    <xf borderId="0" fillId="0" fontId="21" numFmtId="0" xfId="0" applyAlignment="1" applyFont="1">
      <alignment shrinkToFit="0" vertical="center" wrapText="0"/>
    </xf>
    <xf borderId="8" fillId="0" fontId="6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1"/>
    </xf>
    <xf borderId="0" fillId="0" fontId="6" numFmtId="49" xfId="0" applyAlignment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left" shrinkToFit="0" vertical="center" wrapText="1"/>
    </xf>
    <xf borderId="10" fillId="0" fontId="10" numFmtId="14" xfId="0" applyAlignment="1" applyBorder="1" applyFont="1" applyNumberFormat="1">
      <alignment horizontal="center" shrinkToFit="0" vertical="center" wrapText="1"/>
    </xf>
    <xf borderId="9" fillId="0" fontId="6" numFmtId="14" xfId="0" applyAlignment="1" applyBorder="1" applyFont="1" applyNumberFormat="1">
      <alignment horizontal="center" shrinkToFit="0" vertical="center" wrapText="1"/>
    </xf>
    <xf borderId="40" fillId="0" fontId="4" numFmtId="0" xfId="0" applyBorder="1" applyFont="1"/>
    <xf borderId="9" fillId="0" fontId="6" numFmtId="0" xfId="0" applyAlignment="1" applyBorder="1" applyFont="1">
      <alignment horizontal="center" shrinkToFit="0" vertical="center" wrapText="1"/>
    </xf>
    <xf borderId="10" fillId="0" fontId="2" numFmtId="49" xfId="0" applyAlignment="1" applyBorder="1" applyFont="1" applyNumberFormat="1">
      <alignment horizontal="center" shrinkToFit="0" vertical="center" wrapText="0"/>
    </xf>
    <xf borderId="0" fillId="0" fontId="6" numFmtId="49" xfId="0" applyAlignment="1" applyFont="1" applyNumberFormat="1">
      <alignment shrinkToFit="0" vertical="center" wrapText="0"/>
    </xf>
    <xf borderId="41" fillId="0" fontId="21" numFmtId="0" xfId="0" applyAlignment="1" applyBorder="1" applyFont="1">
      <alignment horizontal="center" shrinkToFit="0" vertical="center" wrapText="1"/>
    </xf>
    <xf borderId="28" fillId="0" fontId="10" numFmtId="14" xfId="0" applyAlignment="1" applyBorder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3" fillId="0" fontId="6" numFmtId="49" xfId="0" applyAlignment="1" applyBorder="1" applyFont="1" applyNumberFormat="1">
      <alignment horizontal="center" shrinkToFit="0" vertical="center" wrapText="0"/>
    </xf>
    <xf borderId="14" fillId="0" fontId="6" numFmtId="0" xfId="0" applyAlignment="1" applyBorder="1" applyFont="1">
      <alignment horizontal="center" shrinkToFit="0" vertical="center" wrapText="1"/>
    </xf>
    <xf borderId="34" fillId="0" fontId="6" numFmtId="49" xfId="0" applyAlignment="1" applyBorder="1" applyFont="1" applyNumberFormat="1">
      <alignment horizontal="center" shrinkToFit="0" vertical="center" wrapText="0"/>
    </xf>
    <xf borderId="0" fillId="0" fontId="22" numFmtId="0" xfId="0" applyAlignment="1" applyFont="1">
      <alignment horizontal="center" shrinkToFit="0" vertical="center" wrapText="0"/>
    </xf>
    <xf borderId="16" fillId="0" fontId="6" numFmtId="49" xfId="0" applyAlignment="1" applyBorder="1" applyFont="1" applyNumberFormat="1">
      <alignment horizontal="center" shrinkToFit="0" vertical="center" wrapText="0"/>
    </xf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40" fillId="0" fontId="6" numFmtId="0" xfId="0" applyAlignment="1" applyBorder="1" applyFont="1">
      <alignment shrinkToFit="0" vertical="bottom" wrapText="0"/>
    </xf>
    <xf borderId="2" fillId="0" fontId="8" numFmtId="49" xfId="0" applyAlignment="1" applyBorder="1" applyFont="1" applyNumberFormat="1">
      <alignment shrinkToFit="0" vertical="center" wrapText="0"/>
    </xf>
    <xf borderId="3" fillId="5" fontId="24" numFmtId="0" xfId="0" applyAlignment="1" applyBorder="1" applyFont="1">
      <alignment horizontal="center" shrinkToFit="0" vertical="center" wrapText="0"/>
    </xf>
    <xf borderId="2" fillId="0" fontId="8" numFmtId="0" xfId="0" applyAlignment="1" applyBorder="1" applyFont="1">
      <alignment shrinkToFit="0" vertical="center" wrapText="0"/>
    </xf>
    <xf borderId="0" fillId="0" fontId="8" numFmtId="49" xfId="0" applyAlignment="1" applyFont="1" applyNumberFormat="1">
      <alignment horizontal="center" shrinkToFit="0" vertical="center" wrapText="0"/>
    </xf>
    <xf borderId="42" fillId="3" fontId="25" numFmtId="0" xfId="0" applyAlignment="1" applyBorder="1" applyFont="1">
      <alignment horizontal="center" shrinkToFit="0" vertical="center" wrapText="0"/>
    </xf>
    <xf borderId="7" fillId="0" fontId="6" numFmtId="49" xfId="0" applyAlignment="1" applyBorder="1" applyFont="1" applyNumberFormat="1">
      <alignment horizontal="center" shrinkToFit="0" vertical="center" wrapText="0"/>
    </xf>
    <xf borderId="14" fillId="0" fontId="26" numFmtId="0" xfId="0" applyAlignment="1" applyBorder="1" applyFont="1">
      <alignment horizontal="left" shrinkToFit="0" vertical="center" wrapText="1"/>
    </xf>
    <xf borderId="39" fillId="0" fontId="22" numFmtId="1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0" fillId="0" fontId="6" numFmtId="0" xfId="0" applyAlignment="1" applyFont="1">
      <alignment horizontal="right" shrinkToFit="0" vertical="bottom" wrapText="0"/>
    </xf>
    <xf borderId="43" fillId="0" fontId="4" numFmtId="0" xfId="0" applyBorder="1" applyFont="1"/>
    <xf borderId="44" fillId="0" fontId="4" numFmtId="0" xfId="0" applyBorder="1" applyFont="1"/>
    <xf borderId="0" fillId="0" fontId="9" numFmtId="0" xfId="0" applyAlignment="1" applyFont="1">
      <alignment shrinkToFit="0" vertical="center" wrapText="1"/>
    </xf>
    <xf borderId="9" fillId="0" fontId="20" numFmtId="49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  <xf borderId="22" fillId="0" fontId="2" numFmtId="49" xfId="0" applyAlignment="1" applyBorder="1" applyFont="1" applyNumberFormat="1">
      <alignment horizontal="center" shrinkToFit="0" vertical="center" wrapText="0"/>
    </xf>
    <xf borderId="45" fillId="0" fontId="4" numFmtId="0" xfId="0" applyBorder="1" applyFont="1"/>
    <xf borderId="40" fillId="0" fontId="6" numFmtId="49" xfId="0" applyAlignment="1" applyBorder="1" applyFont="1" applyNumberFormat="1">
      <alignment horizontal="center" shrinkToFit="0" vertical="center" wrapText="0"/>
    </xf>
    <xf borderId="42" fillId="5" fontId="25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center" wrapText="1"/>
    </xf>
    <xf borderId="27" fillId="0" fontId="6" numFmtId="49" xfId="0" applyAlignment="1" applyBorder="1" applyFont="1" applyNumberFormat="1">
      <alignment horizontal="center" shrinkToFit="0" vertical="center" wrapText="0"/>
    </xf>
    <xf borderId="9" fillId="0" fontId="9" numFmtId="49" xfId="0" applyAlignment="1" applyBorder="1" applyFont="1" applyNumberFormat="1">
      <alignment horizontal="center" shrinkToFit="0" vertical="center" wrapText="1"/>
    </xf>
    <xf borderId="9" fillId="0" fontId="10" numFmtId="49" xfId="0" applyAlignment="1" applyBorder="1" applyFont="1" applyNumberFormat="1">
      <alignment horizontal="center" shrinkToFit="0" vertical="center" wrapText="1"/>
    </xf>
    <xf borderId="42" fillId="6" fontId="25" numFmtId="0" xfId="0" applyAlignment="1" applyBorder="1" applyFill="1" applyFont="1">
      <alignment horizontal="center" shrinkToFit="0" vertical="center" wrapText="0"/>
    </xf>
    <xf borderId="16" fillId="0" fontId="6" numFmtId="0" xfId="0" applyAlignment="1" applyBorder="1" applyFont="1">
      <alignment shrinkToFit="0" vertical="bottom" wrapText="0"/>
    </xf>
    <xf borderId="8" fillId="0" fontId="27" numFmtId="49" xfId="0" applyAlignment="1" applyBorder="1" applyFont="1" applyNumberFormat="1">
      <alignment horizontal="center" shrinkToFit="0" vertical="center" wrapText="1"/>
    </xf>
    <xf borderId="38" fillId="0" fontId="22" numFmtId="0" xfId="0" applyAlignment="1" applyBorder="1" applyFont="1">
      <alignment horizontal="center" shrinkToFit="0" vertical="center" wrapText="1"/>
    </xf>
    <xf borderId="0" fillId="0" fontId="28" numFmtId="0" xfId="0" applyFont="1"/>
    <xf borderId="12" fillId="0" fontId="6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34" fillId="0" fontId="22" numFmtId="0" xfId="0" applyAlignment="1" applyBorder="1" applyFont="1">
      <alignment shrinkToFit="0" vertical="bottom" wrapText="0"/>
    </xf>
    <xf borderId="18" fillId="0" fontId="6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 shrinkToFit="0" vertical="center" wrapText="0"/>
    </xf>
    <xf borderId="34" fillId="0" fontId="6" numFmtId="0" xfId="0" applyAlignment="1" applyBorder="1" applyFont="1">
      <alignment shrinkToFit="0" vertical="bottom" wrapText="0"/>
    </xf>
    <xf borderId="7" fillId="0" fontId="22" numFmtId="0" xfId="0" applyAlignment="1" applyBorder="1" applyFont="1">
      <alignment shrinkToFit="0" vertical="bottom" wrapText="0"/>
    </xf>
    <xf borderId="20" fillId="0" fontId="6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shrinkToFit="0" vertical="bottom" wrapText="0"/>
    </xf>
    <xf borderId="7" fillId="0" fontId="6" numFmtId="0" xfId="0" applyAlignment="1" applyBorder="1" applyFont="1">
      <alignment shrinkToFit="0" vertical="bottom" wrapText="0"/>
    </xf>
    <xf borderId="34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shrinkToFit="0" vertical="bottom" wrapText="0"/>
    </xf>
    <xf borderId="8" fillId="0" fontId="27" numFmtId="0" xfId="0" applyAlignment="1" applyBorder="1" applyFont="1">
      <alignment horizontal="center" shrinkToFit="0" vertical="center" wrapText="1"/>
    </xf>
    <xf borderId="3" fillId="0" fontId="29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2" numFmtId="49" xfId="0" applyAlignment="1" applyBorder="1" applyFont="1" applyNumberFormat="1">
      <alignment horizontal="right" shrinkToFit="0" vertical="center" wrapText="0"/>
    </xf>
    <xf borderId="10" fillId="0" fontId="30" numFmtId="0" xfId="0" applyAlignment="1" applyBorder="1" applyFont="1">
      <alignment horizontal="center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28" fillId="0" fontId="30" numFmtId="0" xfId="0" applyAlignment="1" applyBorder="1" applyFont="1">
      <alignment horizontal="center" shrinkToFit="0" vertical="center" wrapText="1"/>
    </xf>
    <xf borderId="34" fillId="0" fontId="6" numFmtId="0" xfId="0" applyAlignment="1" applyBorder="1" applyFont="1">
      <alignment horizontal="center" shrinkToFit="0" vertical="center" wrapText="0"/>
    </xf>
    <xf borderId="16" fillId="0" fontId="6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18" fillId="0" fontId="6" numFmtId="0" xfId="0" applyAlignment="1" applyBorder="1" applyFont="1">
      <alignment horizontal="center" shrinkToFit="0" vertical="center" wrapText="0"/>
    </xf>
    <xf borderId="10" fillId="0" fontId="21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6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10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9" fillId="0" fontId="6" numFmtId="49" xfId="0" applyAlignment="1" applyBorder="1" applyFont="1" applyNumberFormat="1">
      <alignment shrinkToFit="0" vertical="bottom" wrapText="0"/>
    </xf>
    <xf borderId="59" fillId="0" fontId="10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6" numFmtId="0" xfId="0" applyAlignment="1" applyBorder="1" applyFont="1">
      <alignment shrinkToFit="0" vertical="bottom" wrapText="0"/>
    </xf>
    <xf borderId="62" fillId="0" fontId="32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2" numFmtId="0" xfId="0" applyAlignment="1" applyBorder="1" applyFont="1">
      <alignment horizontal="center" shrinkToFit="0" vertical="center" wrapText="1"/>
    </xf>
    <xf borderId="65" fillId="0" fontId="6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6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2.5" customHeight="1">
      <c r="A2" s="3" t="s">
        <v>2</v>
      </c>
    </row>
    <row r="3" ht="31.5" customHeight="1">
      <c r="A3" s="6" t="str">
        <f>'пр.хода'!C3</f>
        <v>#REF!</v>
      </c>
      <c r="B3" s="7"/>
      <c r="C3" s="7"/>
      <c r="D3" s="7"/>
      <c r="E3" s="7"/>
      <c r="F3" s="7"/>
      <c r="G3" s="7"/>
      <c r="H3" s="9"/>
    </row>
    <row r="4" ht="21.75" customHeight="1">
      <c r="A4" s="11" t="str">
        <f>'пр.хода'!C4</f>
        <v>#REF!</v>
      </c>
    </row>
    <row r="5" ht="20.25" customHeight="1">
      <c r="D5" s="12" t="str">
        <f>HYPERLINK('пр.взв.'!D4)</f>
        <v>в.к. 100    кг</v>
      </c>
    </row>
    <row r="6" ht="12.75" customHeight="1">
      <c r="A6" s="21" t="s">
        <v>5</v>
      </c>
      <c r="B6" s="26" t="s">
        <v>9</v>
      </c>
      <c r="C6" s="28" t="s">
        <v>10</v>
      </c>
      <c r="D6" s="30" t="s">
        <v>17</v>
      </c>
      <c r="E6" s="32" t="s">
        <v>18</v>
      </c>
      <c r="F6" s="35"/>
      <c r="G6" s="37" t="s">
        <v>19</v>
      </c>
      <c r="H6" s="41" t="s">
        <v>20</v>
      </c>
    </row>
    <row r="7" ht="13.5" customHeight="1">
      <c r="A7" s="44"/>
      <c r="B7" s="5"/>
      <c r="C7" s="44"/>
      <c r="D7" s="48"/>
      <c r="E7" s="50"/>
      <c r="F7" s="48"/>
      <c r="G7" s="52"/>
      <c r="H7" s="53"/>
    </row>
    <row r="8" ht="12.75" customHeight="1">
      <c r="A8" s="54">
        <v>1.0</v>
      </c>
      <c r="B8" s="55">
        <f>'пр.хода'!H9</f>
        <v>6</v>
      </c>
      <c r="C8" s="58" t="str">
        <f>VLOOKUP(B8,'пр.взв.'!B7:H22,2,FALSE)</f>
        <v>Тонкодубов Илья Алексеевич</v>
      </c>
      <c r="D8" s="60" t="str">
        <f>VLOOKUP(B8,'пр.взв.'!B7:H22,3,FALSE)</f>
        <v>17.06.1994, МС</v>
      </c>
      <c r="E8" s="32" t="s">
        <v>46</v>
      </c>
      <c r="F8" s="30" t="str">
        <f>VLOOKUP(B8,'пр.взв.'!B7:H22,5,FALSE)</f>
        <v>Московская обл.</v>
      </c>
      <c r="G8" s="20" t="str">
        <f>VLOOKUP(B8,'пр.взв.'!B7:H22,6,FALSE)</f>
        <v/>
      </c>
      <c r="H8" s="63" t="str">
        <f>VLOOKUP(B8,'пр.взв.'!B7:H22,7,FALSE)</f>
        <v>Щиголев С.И.</v>
      </c>
    </row>
    <row r="9" ht="12.75" customHeight="1">
      <c r="A9" s="66"/>
      <c r="B9" s="19"/>
      <c r="C9" s="66"/>
      <c r="D9" s="34"/>
      <c r="E9" s="29"/>
      <c r="F9" s="34"/>
      <c r="G9" s="25"/>
      <c r="H9" s="67"/>
    </row>
    <row r="10" ht="12.75" customHeight="1">
      <c r="A10" s="68">
        <v>2.0</v>
      </c>
      <c r="B10" s="69">
        <f>'пр.хода'!H14</f>
        <v>1</v>
      </c>
      <c r="C10" s="71" t="str">
        <f>VLOOKUP(B10,'пр.взв.'!B7:H22,2,FALSE)</f>
        <v>Синицын Сергей Александрович</v>
      </c>
      <c r="D10" s="72" t="str">
        <f>VLOOKUP(B10,'пр.взв.'!B7:H22,3,FALSE)</f>
        <v>21.02.1998, КМС</v>
      </c>
      <c r="E10" s="22" t="s">
        <v>46</v>
      </c>
      <c r="F10" s="49" t="str">
        <f>VLOOKUP(B10,'пр.взв.'!B7:H22,5,FALSE)</f>
        <v>Воронежская область</v>
      </c>
      <c r="G10" s="47" t="str">
        <f>VLOOKUP(B10,'пр.взв.'!B7:H22,6,FALSE)</f>
        <v/>
      </c>
      <c r="H10" s="73" t="str">
        <f>VLOOKUP(B10,'пр.взв.'!B7:H22,7,FALSE)</f>
        <v>Гончаров С.Ю.</v>
      </c>
    </row>
    <row r="11" ht="12.75" customHeight="1">
      <c r="A11" s="66"/>
      <c r="B11" s="19"/>
      <c r="C11" s="66"/>
      <c r="D11" s="34"/>
      <c r="E11" s="29"/>
      <c r="F11" s="34"/>
      <c r="G11" s="25"/>
      <c r="H11" s="67"/>
    </row>
    <row r="12" ht="12.75" customHeight="1">
      <c r="A12" s="68">
        <v>3.0</v>
      </c>
      <c r="B12" s="69">
        <f>'пр.хода'!E25</f>
        <v>5</v>
      </c>
      <c r="C12" s="71" t="str">
        <f>VLOOKUP(B12,'пр.взв.'!B7:H22,2,FALSE)</f>
        <v>Зайцев Дмитрий Сергеевич</v>
      </c>
      <c r="D12" s="72" t="str">
        <f>VLOOKUP(B12,'пр.взв.'!B7:H22,3,FALSE)</f>
        <v>12.06.1996, МС</v>
      </c>
      <c r="E12" s="22" t="s">
        <v>46</v>
      </c>
      <c r="F12" s="49" t="str">
        <f>VLOOKUP(B12,'пр.взв.'!B7:H22,5,FALSE)</f>
        <v>Московская обл.</v>
      </c>
      <c r="G12" s="47" t="str">
        <f>VLOOKUP(B12,'пр.взв.'!B7:H22,6,FALSE)</f>
        <v/>
      </c>
      <c r="H12" s="73" t="str">
        <f>VLOOKUP(B12,'пр.взв.'!B7:H22,7,FALSE)</f>
        <v>Щиголев С.И.</v>
      </c>
    </row>
    <row r="13" ht="12.75" customHeight="1">
      <c r="A13" s="66"/>
      <c r="B13" s="19"/>
      <c r="C13" s="66"/>
      <c r="D13" s="34"/>
      <c r="E13" s="29"/>
      <c r="F13" s="34"/>
      <c r="G13" s="25"/>
      <c r="H13" s="67"/>
    </row>
    <row r="14" ht="12.75" customHeight="1">
      <c r="A14" s="68">
        <v>3.0</v>
      </c>
      <c r="B14" s="69">
        <f>'пр.хода'!Q25</f>
        <v>2</v>
      </c>
      <c r="C14" s="71" t="str">
        <f>VLOOKUP(B14,'пр.взв.'!B7:H22,2,FALSE)</f>
        <v>Воропаев Алексей Михайлович</v>
      </c>
      <c r="D14" s="72" t="str">
        <f>VLOOKUP(B14,'пр.взв.'!B7:H22,3,FALSE)</f>
        <v>29.10.1996, КМС</v>
      </c>
      <c r="E14" s="22" t="s">
        <v>46</v>
      </c>
      <c r="F14" s="49" t="str">
        <f>VLOOKUP(B14,'пр.взв.'!B1:H24,5,FALSE)</f>
        <v>Воронежская область</v>
      </c>
      <c r="G14" s="47" t="str">
        <f>VLOOKUP(B14,'пр.взв.'!B7:H22,6,FALSE)</f>
        <v/>
      </c>
      <c r="H14" s="73" t="str">
        <f>VLOOKUP(B14,'пр.взв.'!B7:H22,7,FALSE)</f>
        <v>Гончаров С.Ю.</v>
      </c>
    </row>
    <row r="15" ht="12.75" customHeight="1">
      <c r="A15" s="66"/>
      <c r="B15" s="19"/>
      <c r="C15" s="66"/>
      <c r="D15" s="34"/>
      <c r="E15" s="29"/>
      <c r="F15" s="34"/>
      <c r="G15" s="25"/>
      <c r="H15" s="67"/>
    </row>
    <row r="16" ht="12.75" customHeight="1">
      <c r="A16" s="68">
        <v>5.0</v>
      </c>
      <c r="B16" s="69">
        <v>4.0</v>
      </c>
      <c r="C16" s="71" t="str">
        <f>VLOOKUP(B16,'пр.взв.'!B7:H30,2,FALSE)</f>
        <v>Неказаков Сергей Сергеевич</v>
      </c>
      <c r="D16" s="72" t="str">
        <f>VLOOKUP(B16,'пр.взв.'!B7:H22,3,FALSE)</f>
        <v>20.10.2000, КМС</v>
      </c>
      <c r="E16" s="22" t="s">
        <v>46</v>
      </c>
      <c r="F16" s="49" t="str">
        <f>VLOOKUP(B16,'пр.взв.'!B3:H26,5,FALSE)</f>
        <v>Воронежская область</v>
      </c>
      <c r="G16" s="47" t="str">
        <f>VLOOKUP(B16,'пр.взв.'!B7:H22,6,FALSE)</f>
        <v/>
      </c>
      <c r="H16" s="73" t="str">
        <f>VLOOKUP(B16,'пр.взв.'!B7:H22,7,FALSE)</f>
        <v>Карпов А.А., Марченко И.Н.</v>
      </c>
    </row>
    <row r="17" ht="12.75" customHeight="1">
      <c r="A17" s="66"/>
      <c r="B17" s="19"/>
      <c r="C17" s="66"/>
      <c r="D17" s="34"/>
      <c r="E17" s="29"/>
      <c r="F17" s="34"/>
      <c r="G17" s="25"/>
      <c r="H17" s="67"/>
    </row>
    <row r="18" ht="12.75" customHeight="1">
      <c r="A18" s="68">
        <v>5.0</v>
      </c>
      <c r="B18" s="69">
        <v>3.0</v>
      </c>
      <c r="C18" s="71" t="str">
        <f>VLOOKUP(B18,'пр.взв.'!B7:H22,2,FALSE)</f>
        <v>Цаплин Вадим Александрович</v>
      </c>
      <c r="D18" s="72" t="str">
        <f>VLOOKUP(B18,'пр.взв.'!B7:H22,3,FALSE)</f>
        <v>03.03.1997, КМС</v>
      </c>
      <c r="E18" s="22" t="s">
        <v>46</v>
      </c>
      <c r="F18" s="49" t="str">
        <f>VLOOKUP(B18,'пр.взв.'!B7:H22,5,FALSE)</f>
        <v>Воронежская область</v>
      </c>
      <c r="G18" s="47" t="str">
        <f>VLOOKUP(B18,'пр.взв.'!B7:H22,6,FALSE)</f>
        <v/>
      </c>
      <c r="H18" s="73" t="str">
        <f>VLOOKUP(B18,'пр.взв.'!B7:H22,7,FALSE)</f>
        <v>Карпов А.А., Марченко И.Н.</v>
      </c>
    </row>
    <row r="19" ht="12.75" customHeight="1">
      <c r="A19" s="66"/>
      <c r="B19" s="19"/>
      <c r="C19" s="66"/>
      <c r="D19" s="34"/>
      <c r="E19" s="29"/>
      <c r="F19" s="34"/>
      <c r="G19" s="25"/>
      <c r="H19" s="67"/>
    </row>
    <row r="20" ht="12.75" customHeight="1">
      <c r="A20" s="91" t="s">
        <v>59</v>
      </c>
      <c r="B20" s="69">
        <v>7.0</v>
      </c>
      <c r="C20" s="71" t="str">
        <f>VLOOKUP(B20,'пр.взв.'!B7:H22,2,FALSE)</f>
        <v>Сергеев Дмитрий Михайлович</v>
      </c>
      <c r="D20" s="72" t="str">
        <f>VLOOKUP(B20,'пр.взв.'!B7:H22,3,FALSE)</f>
        <v>14.09.1991, КМС</v>
      </c>
      <c r="E20" s="22" t="s">
        <v>60</v>
      </c>
      <c r="F20" s="49" t="str">
        <f>VLOOKUP(B20,'пр.взв.'!B7:H22,5,FALSE)</f>
        <v>Пензенская обл.</v>
      </c>
      <c r="G20" s="47" t="str">
        <f>VLOOKUP(B20,'пр.взв.'!B7:H22,6,FALSE)</f>
        <v/>
      </c>
      <c r="H20" s="73" t="str">
        <f>VLOOKUP(B20,'пр.взв.'!B7:H22,7,FALSE)</f>
        <v>Киселев А.Н., Мирош В.В.</v>
      </c>
    </row>
    <row r="21" ht="12.75" customHeight="1">
      <c r="A21" s="66"/>
      <c r="B21" s="19"/>
      <c r="C21" s="66"/>
      <c r="D21" s="34"/>
      <c r="E21" s="29"/>
      <c r="F21" s="34"/>
      <c r="G21" s="25"/>
      <c r="H21" s="67"/>
    </row>
    <row r="22" ht="12.75" customHeight="1">
      <c r="A22" s="91" t="s">
        <v>59</v>
      </c>
      <c r="B22" s="69">
        <v>8.0</v>
      </c>
      <c r="C22" s="71" t="str">
        <f>VLOOKUP(B22,'пр.взв.'!B7:H22,2,FALSE)</f>
        <v>Кукушкин Иван Андреевич</v>
      </c>
      <c r="D22" s="72" t="str">
        <f>VLOOKUP(B22,'пр.взв.'!B7:H22,3,FALSE)</f>
        <v>11.03.2001, КМС</v>
      </c>
      <c r="E22" s="22" t="s">
        <v>46</v>
      </c>
      <c r="F22" s="49" t="str">
        <f>VLOOKUP(B22,'пр.взв.'!B7:H22,5,FALSE)</f>
        <v>Ивановская область</v>
      </c>
      <c r="G22" s="47" t="str">
        <f>VLOOKUP(B22,'пр.взв.'!B7:H22,6,FALSE)</f>
        <v/>
      </c>
      <c r="H22" s="73" t="str">
        <f>VLOOKUP(B22,'пр.взв.'!B7:H22,7,FALSE)</f>
        <v>Кузнецов В.А.</v>
      </c>
    </row>
    <row r="23" ht="13.5" customHeight="1">
      <c r="A23" s="44"/>
      <c r="B23" s="5"/>
      <c r="C23" s="44"/>
      <c r="D23" s="48"/>
      <c r="E23" s="50"/>
      <c r="F23" s="48"/>
      <c r="G23" s="52"/>
      <c r="H23" s="53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5"/>
      <c r="B29" s="15"/>
      <c r="C29" s="15"/>
      <c r="D29" s="15"/>
      <c r="E29" s="15"/>
      <c r="F29" s="15"/>
      <c r="G29" s="15"/>
      <c r="H29" s="15"/>
    </row>
    <row r="30" ht="15.0" customHeight="1">
      <c r="A30" s="103"/>
      <c r="B30" s="103"/>
      <c r="C30" s="103"/>
      <c r="D30" s="15"/>
      <c r="E30" s="15"/>
      <c r="F30" s="15"/>
      <c r="G30" s="15"/>
      <c r="H30" s="15"/>
    </row>
    <row r="31" ht="15.0" customHeight="1">
      <c r="A31" s="103" t="str">
        <f>HYPERLINK('[1]реквизиты'!$A$6)</f>
        <v>#REF!</v>
      </c>
      <c r="B31" s="103"/>
      <c r="C31" s="103"/>
      <c r="D31" s="15"/>
      <c r="E31" s="15"/>
      <c r="F31" s="15"/>
      <c r="G31" s="107" t="str">
        <f>'[2]реквизиты'!$G$7</f>
        <v>#REF!</v>
      </c>
      <c r="I31" s="15"/>
      <c r="J31" s="15"/>
      <c r="K31" s="15"/>
    </row>
    <row r="32" ht="15.0" customHeight="1">
      <c r="A32" s="103"/>
      <c r="B32" s="103"/>
      <c r="C32" s="103"/>
      <c r="D32" s="15"/>
      <c r="E32" s="15"/>
      <c r="F32" s="15"/>
      <c r="G32" s="64" t="str">
        <f>'[2]реквизиты'!$G$8</f>
        <v>#REF!</v>
      </c>
      <c r="I32" s="15"/>
      <c r="J32" s="15"/>
      <c r="K32" s="15"/>
      <c r="L32" s="15"/>
    </row>
    <row r="33" ht="15.0" customHeight="1">
      <c r="A33" s="103"/>
      <c r="B33" s="103"/>
      <c r="C33" s="103"/>
      <c r="D33" s="15"/>
      <c r="E33" s="15"/>
      <c r="F33" s="15"/>
      <c r="G33" s="15"/>
      <c r="I33" s="15"/>
      <c r="J33" s="15"/>
      <c r="K33" s="15"/>
      <c r="L33" s="15"/>
    </row>
    <row r="34" ht="15.0" customHeight="1">
      <c r="A34" s="103" t="str">
        <f>HYPERLINK('[1]реквизиты'!$A$8)</f>
        <v>#REF!</v>
      </c>
      <c r="B34" s="103"/>
      <c r="C34" s="103"/>
      <c r="D34" s="15"/>
      <c r="E34" s="15"/>
      <c r="F34" s="15"/>
      <c r="G34" s="107" t="str">
        <f>'[2]реквизиты'!$G$9</f>
        <v>#REF!</v>
      </c>
      <c r="I34" s="15"/>
      <c r="J34" s="15"/>
      <c r="K34" s="15"/>
    </row>
    <row r="35" ht="15.0" customHeight="1">
      <c r="A35" s="103"/>
      <c r="B35" s="103"/>
      <c r="C35" s="103"/>
      <c r="D35" s="15"/>
      <c r="E35" s="15"/>
      <c r="F35" s="15"/>
      <c r="G35" s="64" t="str">
        <f>'[2]реквизиты'!$G$10</f>
        <v>#REF!</v>
      </c>
      <c r="H35" s="15"/>
    </row>
    <row r="36" ht="12.75" customHeight="1">
      <c r="A36" s="15"/>
      <c r="B36" s="15"/>
      <c r="C36" s="15"/>
      <c r="D36" s="15"/>
      <c r="E36" s="15"/>
      <c r="F36" s="15"/>
      <c r="G36" s="15"/>
      <c r="H36" s="15"/>
    </row>
    <row r="37" ht="12.75" customHeight="1">
      <c r="D37" s="15"/>
      <c r="E37" s="15"/>
      <c r="F37" s="15"/>
    </row>
    <row r="38" ht="12.75" customHeight="1">
      <c r="D38" s="15"/>
      <c r="E38" s="15"/>
      <c r="F38" s="15"/>
    </row>
    <row r="39" ht="12.75" customHeight="1">
      <c r="D39" s="15"/>
      <c r="E39" s="15"/>
      <c r="F39" s="15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8" t="s">
        <v>3</v>
      </c>
      <c r="E2" s="8"/>
      <c r="F2" s="12" t="str">
        <f>HYPERLINK('пр.взв.'!D4)</f>
        <v>в.к. 100    кг</v>
      </c>
    </row>
    <row r="3" ht="12.75" customHeight="1">
      <c r="C3" s="14" t="s">
        <v>4</v>
      </c>
    </row>
    <row r="4" ht="12.75" customHeight="1">
      <c r="C4" s="16" t="s">
        <v>6</v>
      </c>
    </row>
    <row r="5" ht="12.75" customHeight="1">
      <c r="A5" s="18" t="s">
        <v>8</v>
      </c>
      <c r="B5" s="18" t="s">
        <v>9</v>
      </c>
      <c r="C5" s="20" t="s">
        <v>10</v>
      </c>
      <c r="D5" s="18" t="s">
        <v>12</v>
      </c>
      <c r="E5" s="22" t="s">
        <v>13</v>
      </c>
      <c r="F5" s="23"/>
      <c r="G5" s="18" t="s">
        <v>14</v>
      </c>
      <c r="H5" s="18" t="s">
        <v>15</v>
      </c>
      <c r="I5" s="18" t="s">
        <v>16</v>
      </c>
    </row>
    <row r="6" ht="12.75" customHeight="1">
      <c r="A6" s="25"/>
      <c r="B6" s="25"/>
      <c r="C6" s="25"/>
      <c r="D6" s="25"/>
      <c r="E6" s="29"/>
      <c r="F6" s="31"/>
      <c r="G6" s="25"/>
      <c r="H6" s="25"/>
      <c r="I6" s="25"/>
    </row>
    <row r="7" ht="12.75" customHeight="1">
      <c r="A7" s="33"/>
      <c r="B7" s="36">
        <f>'пр.хода'!C22</f>
        <v>5</v>
      </c>
      <c r="C7" s="38" t="str">
        <f>VLOOKUP(B7,'пр.взв.'!B7:D22,2,FALSE)</f>
        <v>Зайцев Дмитрий Сергеевич</v>
      </c>
      <c r="D7" s="40" t="str">
        <f>VLOOKUP(B7,'пр.взв.'!B7:F22,3,FALSE)</f>
        <v>12.06.1996, МС</v>
      </c>
      <c r="E7" s="22" t="str">
        <f>VLOOKUP(B7,'пр.взв.'!B7:F22,4,FALSE)</f>
        <v>Московская обл.</v>
      </c>
      <c r="F7" s="43" t="str">
        <f>VLOOKUP(B7,'пр.взв.'!B7:G22,5,FALSE)</f>
        <v>Московская обл.</v>
      </c>
      <c r="G7" s="45"/>
      <c r="H7" s="47"/>
      <c r="I7" s="18"/>
    </row>
    <row r="8" ht="12.75" customHeight="1">
      <c r="A8" s="25"/>
      <c r="B8" s="25"/>
      <c r="C8" s="25"/>
      <c r="D8" s="25"/>
      <c r="E8" s="29"/>
      <c r="F8" s="31"/>
      <c r="G8" s="34"/>
      <c r="H8" s="25"/>
      <c r="I8" s="25"/>
    </row>
    <row r="9" ht="12.75" customHeight="1">
      <c r="A9" s="51"/>
      <c r="B9" s="36">
        <f>'пр.хода'!B27</f>
        <v>4</v>
      </c>
      <c r="C9" s="38" t="str">
        <f>VLOOKUP(B9,'пр.взв.'!B7:D24,2,FALSE)</f>
        <v>Неказаков Сергей Сергеевич</v>
      </c>
      <c r="D9" s="40" t="str">
        <f>VLOOKUP(B9,'пр.взв.'!B7:F24,3,FALSE)</f>
        <v>20.10.2000, КМС</v>
      </c>
      <c r="E9" s="22" t="str">
        <f>VLOOKUP(B9,'пр.взв.'!B9:F24,4,FALSE)</f>
        <v>Воронежская область</v>
      </c>
      <c r="F9" s="43" t="str">
        <f>VLOOKUP(B9,'пр.взв.'!B7:G24,5,FALSE)</f>
        <v>Воронежская область</v>
      </c>
      <c r="G9" s="45"/>
      <c r="H9" s="18"/>
      <c r="I9" s="18"/>
    </row>
    <row r="10" ht="12.75" customHeight="1">
      <c r="A10" s="25"/>
      <c r="B10" s="25"/>
      <c r="C10" s="25"/>
      <c r="D10" s="25"/>
      <c r="E10" s="27"/>
      <c r="F10" s="34"/>
      <c r="G10" s="34"/>
      <c r="H10" s="25"/>
      <c r="I10" s="25"/>
    </row>
    <row r="11" ht="29.25" customHeight="1">
      <c r="A11" s="57" t="s">
        <v>35</v>
      </c>
      <c r="B11" s="57"/>
    </row>
    <row r="12" ht="19.5" customHeight="1">
      <c r="B12" s="57" t="s">
        <v>39</v>
      </c>
      <c r="C12" s="59"/>
      <c r="D12" s="59"/>
      <c r="E12" s="59"/>
      <c r="F12" s="59"/>
      <c r="G12" s="59"/>
      <c r="H12" s="59"/>
      <c r="I12" s="59"/>
    </row>
    <row r="13" ht="19.5" customHeight="1">
      <c r="B13" s="57" t="s">
        <v>45</v>
      </c>
      <c r="C13" s="59"/>
      <c r="D13" s="59"/>
      <c r="E13" s="59"/>
      <c r="F13" s="59"/>
      <c r="G13" s="59"/>
      <c r="H13" s="59"/>
      <c r="I13" s="59"/>
    </row>
    <row r="14" ht="19.5" customHeight="1"/>
    <row r="15" ht="19.5" customHeight="1">
      <c r="C15" s="14" t="s">
        <v>4</v>
      </c>
    </row>
    <row r="16" ht="24.0" customHeight="1">
      <c r="C16" s="16" t="s">
        <v>49</v>
      </c>
      <c r="F16" s="12" t="str">
        <f>HYPERLINK('пр.взв.'!D4)</f>
        <v>в.к. 100    кг</v>
      </c>
    </row>
    <row r="17" ht="12.75" customHeight="1">
      <c r="A17" s="18" t="s">
        <v>8</v>
      </c>
      <c r="B17" s="18" t="s">
        <v>9</v>
      </c>
      <c r="C17" s="20" t="s">
        <v>10</v>
      </c>
      <c r="D17" s="18" t="s">
        <v>12</v>
      </c>
      <c r="E17" s="22" t="s">
        <v>13</v>
      </c>
      <c r="F17" s="23"/>
      <c r="G17" s="18" t="s">
        <v>14</v>
      </c>
      <c r="H17" s="18" t="s">
        <v>15</v>
      </c>
      <c r="I17" s="18" t="s">
        <v>16</v>
      </c>
    </row>
    <row r="18" ht="12.75" customHeight="1">
      <c r="A18" s="25"/>
      <c r="B18" s="25"/>
      <c r="C18" s="25"/>
      <c r="D18" s="25"/>
      <c r="E18" s="29"/>
      <c r="F18" s="31"/>
      <c r="G18" s="25"/>
      <c r="H18" s="25"/>
      <c r="I18" s="25"/>
    </row>
    <row r="19" ht="12.75" customHeight="1">
      <c r="A19" s="33"/>
      <c r="B19" s="65">
        <f>'пр.хода'!R22</f>
        <v>2</v>
      </c>
      <c r="C19" s="38" t="str">
        <f>VLOOKUP(B19,'пр.взв.'!B7:F22,2,FALSE)</f>
        <v>Воропаев Алексей Михайлович</v>
      </c>
      <c r="D19" s="40" t="str">
        <f>VLOOKUP(B19,'пр.взв.'!B7:G22,3,FALSE)</f>
        <v>29.10.1996, КМС</v>
      </c>
      <c r="E19" s="22" t="str">
        <f>VLOOKUP(B19,'пр.взв.'!B1:F34,4,FALSE)</f>
        <v>Воронежская область</v>
      </c>
      <c r="F19" s="43" t="str">
        <f>VLOOKUP(B19,'пр.взв.'!B7:H22,5,FALSE)</f>
        <v>Воронежская область</v>
      </c>
      <c r="G19" s="70"/>
      <c r="H19" s="47"/>
      <c r="I19" s="18"/>
    </row>
    <row r="20" ht="12.75" customHeight="1">
      <c r="A20" s="25"/>
      <c r="B20" s="25"/>
      <c r="C20" s="25"/>
      <c r="D20" s="25"/>
      <c r="E20" s="29"/>
      <c r="F20" s="31"/>
      <c r="G20" s="25"/>
      <c r="H20" s="25"/>
      <c r="I20" s="25"/>
    </row>
    <row r="21" ht="12.75" customHeight="1">
      <c r="A21" s="51"/>
      <c r="B21" s="36">
        <f>'пр.хода'!S27</f>
        <v>3</v>
      </c>
      <c r="C21" s="38" t="str">
        <f>VLOOKUP(B21,'пр.взв.'!B7:F24,2,FALSE)</f>
        <v>Цаплин Вадим Александрович</v>
      </c>
      <c r="D21" s="40" t="str">
        <f>VLOOKUP(B21,'пр.взв.'!B7:G24,3,FALSE)</f>
        <v>03.03.1997, КМС</v>
      </c>
      <c r="E21" s="22" t="str">
        <f>VLOOKUP(B21,'пр.взв.'!B2:F36,4,FALSE)</f>
        <v>Воронежская область</v>
      </c>
      <c r="F21" s="43" t="str">
        <f>VLOOKUP(B21,'пр.взв.'!B7:H24,5,FALSE)</f>
        <v>Воронежская область</v>
      </c>
      <c r="G21" s="70"/>
      <c r="H21" s="18"/>
      <c r="I21" s="18"/>
    </row>
    <row r="22" ht="12.75" customHeight="1">
      <c r="A22" s="25"/>
      <c r="B22" s="25"/>
      <c r="C22" s="25"/>
      <c r="D22" s="25"/>
      <c r="E22" s="27"/>
      <c r="F22" s="34"/>
      <c r="G22" s="25"/>
      <c r="H22" s="25"/>
      <c r="I22" s="25"/>
    </row>
    <row r="23" ht="29.25" customHeight="1">
      <c r="A23" s="57" t="s">
        <v>35</v>
      </c>
      <c r="B23" s="57"/>
    </row>
    <row r="24" ht="19.5" customHeight="1">
      <c r="B24" s="57" t="s">
        <v>39</v>
      </c>
      <c r="C24" s="59"/>
      <c r="D24" s="59"/>
      <c r="E24" s="59"/>
      <c r="F24" s="59"/>
      <c r="G24" s="59"/>
      <c r="H24" s="59"/>
      <c r="I24" s="59"/>
      <c r="J24" s="15"/>
    </row>
    <row r="25" ht="19.5" customHeight="1">
      <c r="B25" s="57" t="s">
        <v>45</v>
      </c>
      <c r="C25" s="59"/>
      <c r="D25" s="59"/>
      <c r="E25" s="59"/>
      <c r="F25" s="59"/>
      <c r="G25" s="59"/>
      <c r="H25" s="59"/>
      <c r="I25" s="59"/>
      <c r="J25" s="15"/>
    </row>
    <row r="26" ht="19.5" customHeight="1">
      <c r="J26" s="15"/>
    </row>
    <row r="27" ht="19.5" customHeight="1"/>
    <row r="28" ht="7.5" customHeight="1"/>
    <row r="29" ht="23.25" customHeight="1">
      <c r="C29" s="74" t="s">
        <v>51</v>
      </c>
      <c r="F29" s="12" t="str">
        <f>HYPERLINK('пр.взв.'!D4)</f>
        <v>в.к. 100    кг</v>
      </c>
    </row>
    <row r="30" ht="12.75" customHeight="1">
      <c r="A30" s="18" t="s">
        <v>8</v>
      </c>
      <c r="B30" s="18" t="s">
        <v>9</v>
      </c>
      <c r="C30" s="20" t="s">
        <v>10</v>
      </c>
      <c r="D30" s="18" t="s">
        <v>12</v>
      </c>
      <c r="E30" s="22" t="s">
        <v>13</v>
      </c>
      <c r="F30" s="23"/>
      <c r="G30" s="18" t="s">
        <v>14</v>
      </c>
      <c r="H30" s="18" t="s">
        <v>15</v>
      </c>
      <c r="I30" s="18" t="s">
        <v>16</v>
      </c>
    </row>
    <row r="31" ht="12.75" customHeight="1">
      <c r="A31" s="25"/>
      <c r="B31" s="25"/>
      <c r="C31" s="25"/>
      <c r="D31" s="25"/>
      <c r="E31" s="27"/>
      <c r="F31" s="34"/>
      <c r="G31" s="25"/>
      <c r="H31" s="25"/>
      <c r="I31" s="25"/>
    </row>
    <row r="32" ht="12.75" customHeight="1">
      <c r="A32" s="33"/>
      <c r="B32" s="65">
        <f>'пр.хода'!G11</f>
        <v>1</v>
      </c>
      <c r="C32" s="38" t="str">
        <f>VLOOKUP(B32,'пр.взв.'!B7:F35,2,FALSE)</f>
        <v>Синицын Сергей Александрович</v>
      </c>
      <c r="D32" s="40" t="str">
        <f>VLOOKUP(B32,'пр.взв.'!B7:G35,3,FALSE)</f>
        <v>21.02.1998, КМС</v>
      </c>
      <c r="E32" s="22" t="str">
        <f>VLOOKUP(B32,'пр.взв.'!B2:F47,4,FALSE)</f>
        <v>Воронежская область</v>
      </c>
      <c r="F32" s="43" t="str">
        <f>VLOOKUP(B32,'пр.взв.'!B7:H35,5,FALSE)</f>
        <v>Воронежская область</v>
      </c>
      <c r="G32" s="70"/>
      <c r="H32" s="47"/>
      <c r="I32" s="18"/>
    </row>
    <row r="33" ht="12.75" customHeight="1">
      <c r="A33" s="25"/>
      <c r="B33" s="25"/>
      <c r="C33" s="25"/>
      <c r="D33" s="25"/>
      <c r="E33" s="29"/>
      <c r="F33" s="31"/>
      <c r="G33" s="25"/>
      <c r="H33" s="25"/>
      <c r="I33" s="25"/>
    </row>
    <row r="34" ht="12.75" customHeight="1">
      <c r="A34" s="51"/>
      <c r="B34" s="65">
        <f>'пр.хода'!O11</f>
        <v>6</v>
      </c>
      <c r="C34" s="38" t="str">
        <f>VLOOKUP(B34,'пр.взв.'!B7:F37,2,FALSE)</f>
        <v>Тонкодубов Илья Алексеевич</v>
      </c>
      <c r="D34" s="40" t="str">
        <f>VLOOKUP(B34,'пр.взв.'!B7:G37,3,FALSE)</f>
        <v>17.06.1994, МС</v>
      </c>
      <c r="E34" s="22" t="str">
        <f>VLOOKUP(B34,'пр.взв.'!B3:F49,4,FALSE)</f>
        <v>Московская обл.</v>
      </c>
      <c r="F34" s="43" t="str">
        <f>VLOOKUP(B34,'пр.взв.'!B7:H37,5,FALSE)</f>
        <v>Московская обл.</v>
      </c>
      <c r="G34" s="70"/>
      <c r="H34" s="18"/>
      <c r="I34" s="18"/>
    </row>
    <row r="35" ht="12.75" customHeight="1">
      <c r="A35" s="25"/>
      <c r="B35" s="25"/>
      <c r="C35" s="25"/>
      <c r="D35" s="25"/>
      <c r="E35" s="27"/>
      <c r="F35" s="34"/>
      <c r="G35" s="25"/>
      <c r="H35" s="25"/>
      <c r="I35" s="25"/>
    </row>
    <row r="36" ht="29.25" customHeight="1">
      <c r="A36" s="57" t="s">
        <v>35</v>
      </c>
      <c r="B36" s="57"/>
    </row>
    <row r="37" ht="19.5" customHeight="1">
      <c r="B37" s="57" t="s">
        <v>39</v>
      </c>
      <c r="C37" s="59"/>
      <c r="D37" s="59"/>
      <c r="E37" s="59"/>
      <c r="F37" s="59"/>
      <c r="G37" s="59"/>
      <c r="H37" s="59"/>
      <c r="I37" s="59"/>
    </row>
    <row r="38" ht="19.5" customHeight="1">
      <c r="B38" s="57" t="s">
        <v>45</v>
      </c>
      <c r="C38" s="59"/>
      <c r="D38" s="59"/>
      <c r="E38" s="59"/>
      <c r="F38" s="59"/>
      <c r="G38" s="59"/>
      <c r="H38" s="59"/>
      <c r="I38" s="59"/>
    </row>
    <row r="39" ht="19.5" customHeight="1"/>
    <row r="40" ht="19.5" customHeight="1"/>
    <row r="41" ht="19.5" customHeight="1"/>
    <row r="42" ht="19.5" customHeight="1">
      <c r="A42" s="62" t="str">
        <f>HYPERLINK('[1]реквизиты'!$A$20)</f>
        <v>#REF!</v>
      </c>
      <c r="B42" s="57"/>
      <c r="C42" s="57"/>
      <c r="D42" s="57"/>
      <c r="E42" s="57"/>
      <c r="F42" s="15"/>
      <c r="G42" s="85" t="str">
        <f>HYPERLINK('[1]реквизиты'!$G$20)</f>
        <v>#REF!</v>
      </c>
      <c r="H42" s="15" t="str">
        <f>HYPERLINK('[1]реквизиты'!$G$21)</f>
        <v>#REF!</v>
      </c>
    </row>
    <row r="43" ht="19.5" customHeight="1">
      <c r="A43" s="57"/>
      <c r="B43" s="57"/>
      <c r="C43" s="57"/>
      <c r="D43" s="57"/>
      <c r="E43" s="57"/>
      <c r="F43" s="15"/>
      <c r="G43" s="87"/>
      <c r="H43" s="15"/>
    </row>
    <row r="44" ht="19.5" customHeight="1">
      <c r="A44" s="57" t="str">
        <f>HYPERLINK('[1]реквизиты'!$A$22)</f>
        <v>#REF!</v>
      </c>
      <c r="C44" s="57"/>
      <c r="D44" s="57"/>
      <c r="E44" s="57"/>
      <c r="F44" s="57"/>
      <c r="G44" s="85" t="str">
        <f>HYPERLINK('[1]реквизиты'!$G$22)</f>
        <v>#REF!</v>
      </c>
      <c r="H44" s="15" t="str">
        <f>HYPERLINK('[1]реквизиты'!$G$23)</f>
        <v>#REF!</v>
      </c>
    </row>
    <row r="45" ht="19.5" customHeight="1">
      <c r="C45" s="15"/>
      <c r="D45" s="15"/>
      <c r="E45" s="15"/>
      <c r="F45" s="15"/>
      <c r="G45" s="15"/>
    </row>
    <row r="46" ht="19.5" customHeight="1">
      <c r="C46" s="15"/>
      <c r="D46" s="15"/>
      <c r="E46" s="15"/>
      <c r="F46" s="15"/>
      <c r="G46" s="15"/>
    </row>
    <row r="47" ht="12.75" customHeight="1">
      <c r="C47" s="15"/>
      <c r="D47" s="15"/>
      <c r="E47" s="15"/>
      <c r="F47" s="15"/>
      <c r="G47" s="15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3" t="s">
        <v>1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10"/>
    </row>
    <row r="3" ht="17.25" customHeight="1">
      <c r="A3" s="11" t="str">
        <f>HYPERLINK('[1]реквизиты'!$A$3)</f>
        <v>#REF!</v>
      </c>
      <c r="I3" s="13"/>
      <c r="J3" s="13"/>
      <c r="K3" s="13"/>
      <c r="L3" s="15"/>
    </row>
    <row r="4" ht="19.5" customHeight="1">
      <c r="D4" s="17" t="s">
        <v>7</v>
      </c>
      <c r="E4" s="19"/>
      <c r="F4" s="19"/>
      <c r="I4" s="13"/>
      <c r="J4" s="13"/>
      <c r="K4" s="13"/>
    </row>
    <row r="5" ht="12.75" customHeight="1">
      <c r="A5" s="18" t="s">
        <v>11</v>
      </c>
      <c r="B5" s="24" t="s">
        <v>9</v>
      </c>
      <c r="C5" s="18" t="s">
        <v>10</v>
      </c>
      <c r="D5" s="18" t="s">
        <v>17</v>
      </c>
      <c r="E5" s="22" t="s">
        <v>18</v>
      </c>
      <c r="F5" s="23"/>
      <c r="G5" s="18" t="s">
        <v>19</v>
      </c>
      <c r="H5" s="18" t="s">
        <v>20</v>
      </c>
    </row>
    <row r="6" ht="12.75" customHeight="1">
      <c r="A6" s="25"/>
      <c r="B6" s="25"/>
      <c r="C6" s="25"/>
      <c r="D6" s="25"/>
      <c r="E6" s="27"/>
      <c r="F6" s="34"/>
      <c r="G6" s="25"/>
      <c r="H6" s="25"/>
    </row>
    <row r="7" ht="12.75" customHeight="1">
      <c r="A7" s="18"/>
      <c r="B7" s="39">
        <v>1.0</v>
      </c>
      <c r="C7" s="42" t="s">
        <v>21</v>
      </c>
      <c r="D7" s="46" t="s">
        <v>22</v>
      </c>
      <c r="E7" s="49" t="s">
        <v>23</v>
      </c>
      <c r="F7" s="49" t="s">
        <v>23</v>
      </c>
      <c r="G7" s="47"/>
      <c r="H7" s="38" t="s">
        <v>24</v>
      </c>
    </row>
    <row r="8" ht="12.75" customHeight="1">
      <c r="A8" s="25"/>
      <c r="B8" s="25"/>
      <c r="C8" s="25"/>
      <c r="D8" s="25"/>
      <c r="E8" s="34"/>
      <c r="F8" s="34"/>
      <c r="G8" s="25"/>
      <c r="H8" s="25"/>
    </row>
    <row r="9" ht="12.75" customHeight="1">
      <c r="A9" s="18"/>
      <c r="B9" s="39">
        <v>2.0</v>
      </c>
      <c r="C9" s="42" t="s">
        <v>25</v>
      </c>
      <c r="D9" s="46" t="s">
        <v>26</v>
      </c>
      <c r="E9" s="49" t="s">
        <v>23</v>
      </c>
      <c r="F9" s="49" t="s">
        <v>23</v>
      </c>
      <c r="G9" s="47"/>
      <c r="H9" s="38" t="s">
        <v>24</v>
      </c>
    </row>
    <row r="10" ht="12.75" customHeight="1">
      <c r="A10" s="25"/>
      <c r="B10" s="25"/>
      <c r="C10" s="25"/>
      <c r="D10" s="25"/>
      <c r="E10" s="34"/>
      <c r="F10" s="34"/>
      <c r="G10" s="25"/>
      <c r="H10" s="25"/>
    </row>
    <row r="11" ht="12.75" customHeight="1">
      <c r="A11" s="18"/>
      <c r="B11" s="39">
        <v>3.0</v>
      </c>
      <c r="C11" s="42" t="s">
        <v>27</v>
      </c>
      <c r="D11" s="46" t="s">
        <v>28</v>
      </c>
      <c r="E11" s="49" t="s">
        <v>23</v>
      </c>
      <c r="F11" s="49" t="s">
        <v>23</v>
      </c>
      <c r="G11" s="47"/>
      <c r="H11" s="38" t="s">
        <v>29</v>
      </c>
    </row>
    <row r="12" ht="15.0" customHeight="1">
      <c r="A12" s="25"/>
      <c r="B12" s="25"/>
      <c r="C12" s="25"/>
      <c r="D12" s="25"/>
      <c r="E12" s="34"/>
      <c r="F12" s="34"/>
      <c r="G12" s="25"/>
      <c r="H12" s="25"/>
    </row>
    <row r="13" ht="12.75" customHeight="1">
      <c r="A13" s="18"/>
      <c r="B13" s="39">
        <v>4.0</v>
      </c>
      <c r="C13" s="42" t="s">
        <v>30</v>
      </c>
      <c r="D13" s="46" t="s">
        <v>31</v>
      </c>
      <c r="E13" s="49" t="s">
        <v>23</v>
      </c>
      <c r="F13" s="49" t="s">
        <v>23</v>
      </c>
      <c r="G13" s="47"/>
      <c r="H13" s="38" t="s">
        <v>29</v>
      </c>
    </row>
    <row r="14" ht="15.0" customHeight="1">
      <c r="A14" s="25"/>
      <c r="B14" s="25"/>
      <c r="C14" s="25"/>
      <c r="D14" s="25"/>
      <c r="E14" s="34"/>
      <c r="F14" s="34"/>
      <c r="G14" s="25"/>
      <c r="H14" s="25"/>
    </row>
    <row r="15" ht="15.0" customHeight="1">
      <c r="A15" s="18"/>
      <c r="B15" s="56">
        <v>5.0</v>
      </c>
      <c r="C15" s="38" t="s">
        <v>32</v>
      </c>
      <c r="D15" s="46" t="s">
        <v>33</v>
      </c>
      <c r="E15" s="49" t="s">
        <v>34</v>
      </c>
      <c r="F15" s="49" t="s">
        <v>34</v>
      </c>
      <c r="G15" s="47"/>
      <c r="H15" s="38" t="s">
        <v>36</v>
      </c>
    </row>
    <row r="16" ht="15.75" customHeight="1">
      <c r="A16" s="25"/>
      <c r="B16" s="25"/>
      <c r="C16" s="25"/>
      <c r="D16" s="25"/>
      <c r="E16" s="34"/>
      <c r="F16" s="34"/>
      <c r="G16" s="25"/>
      <c r="H16" s="25"/>
    </row>
    <row r="17" ht="12.75" customHeight="1">
      <c r="A17" s="18"/>
      <c r="B17" s="39">
        <v>6.0</v>
      </c>
      <c r="C17" s="38" t="s">
        <v>37</v>
      </c>
      <c r="D17" s="46" t="s">
        <v>38</v>
      </c>
      <c r="E17" s="49" t="s">
        <v>34</v>
      </c>
      <c r="F17" s="49" t="s">
        <v>34</v>
      </c>
      <c r="G17" s="18"/>
      <c r="H17" s="38" t="s">
        <v>36</v>
      </c>
    </row>
    <row r="18" ht="15.0" customHeight="1">
      <c r="A18" s="25"/>
      <c r="B18" s="25"/>
      <c r="C18" s="25"/>
      <c r="D18" s="25"/>
      <c r="E18" s="34"/>
      <c r="F18" s="34"/>
      <c r="G18" s="25"/>
      <c r="H18" s="25"/>
    </row>
    <row r="19" ht="12.75" customHeight="1">
      <c r="A19" s="18"/>
      <c r="B19" s="39">
        <v>7.0</v>
      </c>
      <c r="C19" s="42" t="s">
        <v>40</v>
      </c>
      <c r="D19" s="46" t="s">
        <v>41</v>
      </c>
      <c r="E19" s="49" t="s">
        <v>42</v>
      </c>
      <c r="F19" s="49" t="s">
        <v>42</v>
      </c>
      <c r="G19" s="47"/>
      <c r="H19" s="38" t="s">
        <v>43</v>
      </c>
    </row>
    <row r="20" ht="15.0" customHeight="1">
      <c r="A20" s="25"/>
      <c r="B20" s="25"/>
      <c r="C20" s="25"/>
      <c r="D20" s="25"/>
      <c r="E20" s="34"/>
      <c r="F20" s="34"/>
      <c r="G20" s="25"/>
      <c r="H20" s="25"/>
    </row>
    <row r="21" ht="12.75" customHeight="1">
      <c r="A21" s="18"/>
      <c r="B21" s="39">
        <v>8.0</v>
      </c>
      <c r="C21" s="42" t="s">
        <v>44</v>
      </c>
      <c r="D21" s="46" t="s">
        <v>47</v>
      </c>
      <c r="E21" s="49" t="s">
        <v>48</v>
      </c>
      <c r="F21" s="49" t="s">
        <v>48</v>
      </c>
      <c r="G21" s="47"/>
      <c r="H21" s="38" t="s">
        <v>50</v>
      </c>
    </row>
    <row r="22" ht="15.0" customHeight="1">
      <c r="A22" s="25"/>
      <c r="B22" s="25"/>
      <c r="C22" s="25"/>
      <c r="D22" s="25"/>
      <c r="E22" s="34"/>
      <c r="F22" s="34"/>
      <c r="G22" s="25"/>
      <c r="H22" s="25"/>
    </row>
    <row r="23" ht="12.75" customHeight="1"/>
    <row r="24" ht="15.0" customHeight="1"/>
    <row r="25" ht="12.75" customHeight="1">
      <c r="F25" s="61"/>
      <c r="G25" s="61"/>
    </row>
    <row r="26" ht="24.0" customHeight="1">
      <c r="A26" s="62"/>
      <c r="B26" s="57"/>
      <c r="C26" s="57"/>
      <c r="D26" s="57"/>
      <c r="E26" s="57"/>
      <c r="F26" s="57"/>
    </row>
    <row r="27" ht="19.5" customHeight="1">
      <c r="A27" s="57"/>
      <c r="B27" s="57"/>
      <c r="C27" s="57"/>
      <c r="D27" s="57"/>
      <c r="E27" s="57"/>
      <c r="F27" s="15"/>
    </row>
    <row r="28" ht="26.25" customHeight="1">
      <c r="A28" s="57"/>
      <c r="B28" s="57"/>
      <c r="C28" s="57"/>
      <c r="D28" s="57"/>
      <c r="E28" s="57"/>
      <c r="F28" s="57"/>
    </row>
    <row r="29" ht="17.25" customHeight="1">
      <c r="A29" s="57"/>
      <c r="B29" s="57"/>
      <c r="C29" s="57"/>
      <c r="D29" s="57"/>
      <c r="E29" s="57"/>
      <c r="F29" s="15"/>
    </row>
    <row r="30" ht="24.75" customHeight="1">
      <c r="F30" s="64"/>
      <c r="G30" s="61"/>
    </row>
    <row r="31" ht="12.75" customHeight="1">
      <c r="F31" s="61"/>
      <c r="G31" s="61"/>
    </row>
    <row r="32" ht="15.0" customHeight="1">
      <c r="F32" s="64"/>
      <c r="G32" s="64"/>
    </row>
    <row r="33" ht="15.75" customHeight="1">
      <c r="F33" s="64"/>
      <c r="G33" s="64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5" t="s">
        <v>52</v>
      </c>
      <c r="K1" s="75" t="s">
        <v>52</v>
      </c>
    </row>
    <row r="2" ht="15.75" customHeight="1">
      <c r="B2" s="76" t="str">
        <f>'пр.взв.'!D4</f>
        <v>в.к. 100    кг</v>
      </c>
      <c r="K2" s="76" t="str">
        <f>'пр.взв.'!D4</f>
        <v>в.к. 100    кг</v>
      </c>
    </row>
    <row r="3" ht="16.5" customHeight="1">
      <c r="B3" s="77" t="s">
        <v>53</v>
      </c>
      <c r="C3" s="78" t="s">
        <v>54</v>
      </c>
      <c r="D3" s="79" t="s">
        <v>55</v>
      </c>
      <c r="E3" s="78"/>
      <c r="F3" s="77"/>
      <c r="G3" s="78"/>
      <c r="H3" s="78"/>
      <c r="I3" s="78"/>
      <c r="K3" s="77" t="s">
        <v>45</v>
      </c>
      <c r="L3" s="78" t="s">
        <v>54</v>
      </c>
      <c r="M3" s="79" t="s">
        <v>55</v>
      </c>
      <c r="N3" s="78"/>
      <c r="O3" s="77"/>
      <c r="P3" s="78"/>
      <c r="Q3" s="78"/>
      <c r="R3" s="78"/>
    </row>
    <row r="4" ht="12.75" customHeight="1">
      <c r="A4" s="80" t="s">
        <v>56</v>
      </c>
      <c r="B4" s="81" t="s">
        <v>9</v>
      </c>
      <c r="C4" s="82" t="s">
        <v>10</v>
      </c>
      <c r="D4" s="82" t="s">
        <v>12</v>
      </c>
      <c r="E4" s="82" t="s">
        <v>13</v>
      </c>
      <c r="F4" s="82" t="s">
        <v>14</v>
      </c>
      <c r="G4" s="83" t="s">
        <v>57</v>
      </c>
      <c r="H4" s="82" t="s">
        <v>58</v>
      </c>
      <c r="I4" s="84" t="s">
        <v>16</v>
      </c>
      <c r="J4" s="80" t="s">
        <v>56</v>
      </c>
      <c r="K4" s="81" t="s">
        <v>9</v>
      </c>
      <c r="L4" s="82" t="s">
        <v>10</v>
      </c>
      <c r="M4" s="82" t="s">
        <v>12</v>
      </c>
      <c r="N4" s="82" t="s">
        <v>13</v>
      </c>
      <c r="O4" s="82" t="s">
        <v>14</v>
      </c>
      <c r="P4" s="83" t="s">
        <v>57</v>
      </c>
      <c r="Q4" s="82" t="s">
        <v>58</v>
      </c>
      <c r="R4" s="84" t="s">
        <v>16</v>
      </c>
    </row>
    <row r="5" ht="13.5" customHeight="1">
      <c r="A5" s="86"/>
      <c r="B5" s="48"/>
      <c r="C5" s="52"/>
      <c r="D5" s="52"/>
      <c r="E5" s="52"/>
      <c r="F5" s="52"/>
      <c r="G5" s="52"/>
      <c r="H5" s="52"/>
      <c r="I5" s="53"/>
      <c r="J5" s="86"/>
      <c r="K5" s="48"/>
      <c r="L5" s="52"/>
      <c r="M5" s="52"/>
      <c r="N5" s="52"/>
      <c r="O5" s="52"/>
      <c r="P5" s="52"/>
      <c r="Q5" s="52"/>
      <c r="R5" s="53"/>
    </row>
    <row r="6" ht="12.75" customHeight="1">
      <c r="A6" s="88">
        <v>1.0</v>
      </c>
      <c r="B6" s="89">
        <v>1.0</v>
      </c>
      <c r="C6" s="90" t="str">
        <f>VLOOKUP(B6,'пр.взв.'!B7:F70,2,FALSE)</f>
        <v>Синицын Сергей Александрович</v>
      </c>
      <c r="D6" s="92" t="str">
        <f>VLOOKUP(B6,'пр.взв.'!B7:G126,3,FALSE)</f>
        <v>21.02.1998, КМС</v>
      </c>
      <c r="E6" s="93" t="str">
        <f>VLOOKUP(B6,'пр.взв.'!B7:H126,4,FALSE)</f>
        <v>Воронежская область</v>
      </c>
      <c r="F6" s="94"/>
      <c r="G6" s="95"/>
      <c r="H6" s="96"/>
      <c r="I6" s="37"/>
      <c r="J6" s="97">
        <v>5.0</v>
      </c>
      <c r="K6" s="89">
        <v>2.0</v>
      </c>
      <c r="L6" s="90" t="str">
        <f>VLOOKUP(K6,'пр.взв.'!B7:F70,2,FALSE)</f>
        <v>Воропаев Алексей Михайлович</v>
      </c>
      <c r="M6" s="92" t="str">
        <f>VLOOKUP(K6,'пр.взв.'!B7:G126,3,FALSE)</f>
        <v>29.10.1996, КМС</v>
      </c>
      <c r="N6" s="93" t="str">
        <f>VLOOKUP(K6,'пр.взв.'!B7:H126,4,FALSE)</f>
        <v>Воронежская область</v>
      </c>
      <c r="O6" s="94"/>
      <c r="P6" s="95"/>
      <c r="Q6" s="96"/>
      <c r="R6" s="37"/>
    </row>
    <row r="7" ht="12.75" customHeight="1">
      <c r="A7" s="29"/>
      <c r="B7" s="25"/>
      <c r="C7" s="25"/>
      <c r="D7" s="25"/>
      <c r="E7" s="25"/>
      <c r="F7" s="25"/>
      <c r="G7" s="25"/>
      <c r="H7" s="25"/>
      <c r="I7" s="25"/>
      <c r="J7" s="102"/>
      <c r="K7" s="25"/>
      <c r="L7" s="25"/>
      <c r="M7" s="25"/>
      <c r="N7" s="25"/>
      <c r="O7" s="25"/>
      <c r="P7" s="25"/>
      <c r="Q7" s="25"/>
      <c r="R7" s="25"/>
    </row>
    <row r="8" ht="12.75" customHeight="1">
      <c r="A8" s="29"/>
      <c r="B8" s="104">
        <v>5.0</v>
      </c>
      <c r="C8" s="106" t="str">
        <f>VLOOKUP(B8,'пр.взв.'!B7:F70,2,FALSE)</f>
        <v>Зайцев Дмитрий Сергеевич</v>
      </c>
      <c r="D8" s="109" t="str">
        <f>VLOOKUP(B8,'пр.взв.'!B7:G128,3,FALSE)</f>
        <v>12.06.1996, МС</v>
      </c>
      <c r="E8" s="36" t="str">
        <f>VLOOKUP(B8,'пр.взв.'!B7:H128,4,FALSE)</f>
        <v>Московская обл.</v>
      </c>
      <c r="F8" s="70"/>
      <c r="G8" s="70"/>
      <c r="H8" s="18"/>
      <c r="I8" s="18"/>
      <c r="J8" s="102"/>
      <c r="K8" s="104">
        <v>6.0</v>
      </c>
      <c r="L8" s="106" t="str">
        <f>VLOOKUP(K8,'пр.взв.'!B7:F70,2,FALSE)</f>
        <v>Тонкодубов Илья Алексеевич</v>
      </c>
      <c r="M8" s="109" t="str">
        <f>VLOOKUP(K8,'пр.взв.'!B7:G128,3,FALSE)</f>
        <v>17.06.1994, МС</v>
      </c>
      <c r="N8" s="36" t="str">
        <f>VLOOKUP(K8,'пр.взв.'!B7:H128,4,FALSE)</f>
        <v>Московская обл.</v>
      </c>
      <c r="O8" s="70"/>
      <c r="P8" s="70"/>
      <c r="Q8" s="18"/>
      <c r="R8" s="18"/>
    </row>
    <row r="9" ht="13.5" customHeight="1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ht="12.75" customHeight="1">
      <c r="A10" s="88">
        <v>2.0</v>
      </c>
      <c r="B10" s="89">
        <v>3.0</v>
      </c>
      <c r="C10" s="90" t="str">
        <f>VLOOKUP(B10,'пр.взв.'!B7:F70,2,FALSE)</f>
        <v>Цаплин Вадим Александрович</v>
      </c>
      <c r="D10" s="115" t="str">
        <f>VLOOKUP(B10,'пр.взв.'!B7:G130,3,FALSE)</f>
        <v>03.03.1997, КМС</v>
      </c>
      <c r="E10" s="117" t="str">
        <f>VLOOKUP(B10,'пр.взв.'!B7:H130,4,FALSE)</f>
        <v>Воронежская область</v>
      </c>
      <c r="F10" s="94"/>
      <c r="G10" s="95"/>
      <c r="H10" s="96"/>
      <c r="I10" s="93"/>
      <c r="J10" s="97">
        <v>6.0</v>
      </c>
      <c r="K10" s="89">
        <v>4.0</v>
      </c>
      <c r="L10" s="90" t="str">
        <f>VLOOKUP(K10,'пр.взв.'!B7:F70,2,FALSE)</f>
        <v>Неказаков Сергей Сергеевич</v>
      </c>
      <c r="M10" s="92" t="str">
        <f>VLOOKUP(K10,'пр.взв.'!B7:G130,3,FALSE)</f>
        <v>20.10.2000, КМС</v>
      </c>
      <c r="N10" s="93" t="str">
        <f>VLOOKUP(K10,'пр.взв.'!B7:H130,4,FALSE)</f>
        <v>Воронежская область</v>
      </c>
      <c r="O10" s="94"/>
      <c r="P10" s="95"/>
      <c r="Q10" s="96"/>
      <c r="R10" s="93"/>
    </row>
    <row r="11" ht="12.75" customHeight="1">
      <c r="A11" s="29"/>
      <c r="B11" s="25"/>
      <c r="C11" s="25"/>
      <c r="D11" s="25"/>
      <c r="E11" s="25"/>
      <c r="F11" s="25"/>
      <c r="G11" s="25"/>
      <c r="H11" s="25"/>
      <c r="I11" s="25"/>
      <c r="J11" s="102"/>
      <c r="K11" s="25"/>
      <c r="L11" s="25"/>
      <c r="M11" s="25"/>
      <c r="N11" s="25"/>
      <c r="O11" s="25"/>
      <c r="P11" s="25"/>
      <c r="Q11" s="25"/>
      <c r="R11" s="25"/>
    </row>
    <row r="12" ht="12.75" customHeight="1">
      <c r="A12" s="29"/>
      <c r="B12" s="104">
        <v>7.0</v>
      </c>
      <c r="C12" s="106" t="str">
        <f>VLOOKUP(B12,'пр.взв.'!B7:F70,2,FALSE)</f>
        <v>Сергеев Дмитрий Михайлович</v>
      </c>
      <c r="D12" s="109" t="str">
        <f>VLOOKUP(B12,'пр.взв.'!B7:G132,3,FALSE)</f>
        <v>14.09.1991, КМС</v>
      </c>
      <c r="E12" s="117" t="str">
        <f>VLOOKUP(B12,'пр.взв.'!B2:H132,4,FALSE)</f>
        <v>Пензенская обл.</v>
      </c>
      <c r="F12" s="70"/>
      <c r="G12" s="70"/>
      <c r="H12" s="18"/>
      <c r="I12" s="18"/>
      <c r="J12" s="102"/>
      <c r="K12" s="104">
        <v>8.0</v>
      </c>
      <c r="L12" s="106" t="str">
        <f>VLOOKUP(K12,'пр.взв.'!B7:F70,2,FALSE)</f>
        <v>Кукушкин Иван Андреевич</v>
      </c>
      <c r="M12" s="109" t="str">
        <f>VLOOKUP(K12,'пр.взв.'!B7:G132,3,FALSE)</f>
        <v>11.03.2001, КМС</v>
      </c>
      <c r="N12" s="36" t="str">
        <f>VLOOKUP(K12,'пр.взв.'!B7:H132,4,FALSE)</f>
        <v>Ивановская область</v>
      </c>
      <c r="O12" s="70"/>
      <c r="P12" s="70"/>
      <c r="Q12" s="18"/>
      <c r="R12" s="18"/>
    </row>
    <row r="13" ht="12.75" customHeight="1">
      <c r="A13" s="27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12.75" customHeight="1"/>
    <row r="15" ht="16.5" customHeight="1">
      <c r="B15" s="77" t="s">
        <v>53</v>
      </c>
      <c r="C15" s="132" t="s">
        <v>63</v>
      </c>
      <c r="D15" s="132"/>
      <c r="E15" s="132"/>
      <c r="F15" s="134" t="str">
        <f>'пр.взв.'!D4</f>
        <v>в.к. 100    кг</v>
      </c>
      <c r="G15" s="132"/>
      <c r="H15" s="132"/>
      <c r="I15" s="132"/>
      <c r="J15" s="135"/>
      <c r="K15" s="77" t="s">
        <v>45</v>
      </c>
      <c r="L15" s="132" t="s">
        <v>63</v>
      </c>
      <c r="M15" s="132"/>
      <c r="N15" s="132"/>
      <c r="O15" s="134" t="str">
        <f>'пр.взв.'!D4</f>
        <v>в.к. 100    кг</v>
      </c>
      <c r="P15" s="132"/>
      <c r="Q15" s="132"/>
      <c r="R15" s="132"/>
    </row>
    <row r="16" ht="12.75" customHeight="1">
      <c r="A16" s="80" t="s">
        <v>56</v>
      </c>
      <c r="B16" s="81" t="s">
        <v>9</v>
      </c>
      <c r="C16" s="82" t="s">
        <v>10</v>
      </c>
      <c r="D16" s="82" t="s">
        <v>12</v>
      </c>
      <c r="E16" s="82" t="s">
        <v>13</v>
      </c>
      <c r="F16" s="82" t="s">
        <v>14</v>
      </c>
      <c r="G16" s="83" t="s">
        <v>57</v>
      </c>
      <c r="H16" s="82" t="s">
        <v>58</v>
      </c>
      <c r="I16" s="84" t="s">
        <v>16</v>
      </c>
      <c r="J16" s="80" t="s">
        <v>56</v>
      </c>
      <c r="K16" s="81" t="s">
        <v>9</v>
      </c>
      <c r="L16" s="82" t="s">
        <v>10</v>
      </c>
      <c r="M16" s="82" t="s">
        <v>12</v>
      </c>
      <c r="N16" s="82" t="s">
        <v>13</v>
      </c>
      <c r="O16" s="82" t="s">
        <v>14</v>
      </c>
      <c r="P16" s="83" t="s">
        <v>57</v>
      </c>
      <c r="Q16" s="82" t="s">
        <v>58</v>
      </c>
      <c r="R16" s="84" t="s">
        <v>16</v>
      </c>
    </row>
    <row r="17" ht="13.5" customHeight="1">
      <c r="A17" s="86"/>
      <c r="B17" s="48"/>
      <c r="C17" s="52"/>
      <c r="D17" s="52"/>
      <c r="E17" s="52"/>
      <c r="F17" s="52"/>
      <c r="G17" s="52"/>
      <c r="H17" s="52"/>
      <c r="I17" s="53"/>
      <c r="J17" s="86"/>
      <c r="K17" s="48"/>
      <c r="L17" s="52"/>
      <c r="M17" s="52"/>
      <c r="N17" s="52"/>
      <c r="O17" s="52"/>
      <c r="P17" s="52"/>
      <c r="Q17" s="52"/>
      <c r="R17" s="53"/>
    </row>
    <row r="18" ht="12.75" customHeight="1">
      <c r="A18" s="97">
        <v>1.0</v>
      </c>
      <c r="B18" s="145">
        <f>'пр.хода'!E9</f>
        <v>1</v>
      </c>
      <c r="C18" s="90" t="str">
        <f>VLOOKUP(B18,'пр.взв.'!B1:F82,2,FALSE)</f>
        <v>Синицын Сергей Александрович</v>
      </c>
      <c r="D18" s="92" t="str">
        <f>VLOOKUP(B18,'пр.взв.'!B1:G138,3,FALSE)</f>
        <v>21.02.1998, КМС</v>
      </c>
      <c r="E18" s="93" t="str">
        <f>VLOOKUP(B18,'пр.взв.'!B1:H138,4,FALSE)</f>
        <v>Воронежская область</v>
      </c>
      <c r="F18" s="151"/>
      <c r="G18" s="153"/>
      <c r="H18" s="154"/>
      <c r="I18" s="20"/>
      <c r="J18" s="97">
        <v>2.0</v>
      </c>
      <c r="K18" s="145">
        <f>'пр.хода'!Q9</f>
        <v>6</v>
      </c>
      <c r="L18" s="90" t="str">
        <f>VLOOKUP(K18,'пр.взв.'!B1:F78,2,FALSE)</f>
        <v>Тонкодубов Илья Алексеевич</v>
      </c>
      <c r="M18" s="92" t="str">
        <f>VLOOKUP(K18,'пр.взв.'!B1:G138,3,FALSE)</f>
        <v>17.06.1994, МС</v>
      </c>
      <c r="N18" s="93" t="str">
        <f>VLOOKUP(K18,'пр.взв.'!B1:H138,4,FALSE)</f>
        <v>Московская обл.</v>
      </c>
      <c r="O18" s="151"/>
      <c r="P18" s="153"/>
      <c r="Q18" s="154"/>
      <c r="R18" s="20"/>
    </row>
    <row r="19" ht="12.75" customHeight="1">
      <c r="A19" s="102"/>
      <c r="B19" s="25"/>
      <c r="C19" s="25"/>
      <c r="D19" s="25"/>
      <c r="E19" s="25"/>
      <c r="F19" s="25"/>
      <c r="G19" s="25"/>
      <c r="H19" s="25"/>
      <c r="I19" s="25"/>
      <c r="J19" s="102"/>
      <c r="K19" s="25"/>
      <c r="L19" s="25"/>
      <c r="M19" s="25"/>
      <c r="N19" s="25"/>
      <c r="O19" s="25"/>
      <c r="P19" s="25"/>
      <c r="Q19" s="25"/>
      <c r="R19" s="25"/>
    </row>
    <row r="20" ht="12.75" customHeight="1">
      <c r="A20" s="102"/>
      <c r="B20" s="157">
        <f>'пр.хода'!E13</f>
        <v>3</v>
      </c>
      <c r="C20" s="106" t="str">
        <f>VLOOKUP(B20,'пр.взв.'!B1:F82,2,FALSE)</f>
        <v>Цаплин Вадим Александрович</v>
      </c>
      <c r="D20" s="109" t="str">
        <f>VLOOKUP(B20,'пр.взв.'!B1:G140,3,FALSE)</f>
        <v>03.03.1997, КМС</v>
      </c>
      <c r="E20" s="36" t="str">
        <f>VLOOKUP(B20,'пр.взв.'!B1:H140,4,FALSE)</f>
        <v>Воронежская область</v>
      </c>
      <c r="F20" s="70"/>
      <c r="G20" s="70"/>
      <c r="H20" s="18"/>
      <c r="I20" s="18"/>
      <c r="J20" s="102"/>
      <c r="K20" s="157">
        <f>'пр.хода'!Q13</f>
        <v>4</v>
      </c>
      <c r="L20" s="106" t="str">
        <f>VLOOKUP(K20,'пр.взв.'!B1:F78,2,FALSE)</f>
        <v>Неказаков Сергей Сергеевич</v>
      </c>
      <c r="M20" s="109" t="str">
        <f>VLOOKUP(K20,'пр.взв.'!B1:G140,3,FALSE)</f>
        <v>20.10.2000, КМС</v>
      </c>
      <c r="N20" s="36" t="str">
        <f>VLOOKUP(K20,'пр.взв.'!B1:H140,4,FALSE)</f>
        <v>Воронежская область</v>
      </c>
      <c r="O20" s="70"/>
      <c r="P20" s="70"/>
      <c r="Q20" s="18"/>
      <c r="R20" s="18"/>
    </row>
    <row r="21" ht="12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12.75" customHeight="1"/>
    <row r="23" ht="15.0" customHeight="1">
      <c r="A23" s="161" t="s">
        <v>71</v>
      </c>
      <c r="J23" s="161" t="s">
        <v>72</v>
      </c>
    </row>
    <row r="24" ht="16.5" customHeight="1">
      <c r="B24" s="77" t="s">
        <v>53</v>
      </c>
      <c r="C24" s="164"/>
      <c r="D24" s="164"/>
      <c r="E24" s="164"/>
      <c r="F24" s="164" t="str">
        <f>'пр.взв.'!D4</f>
        <v>в.к. 100    кг</v>
      </c>
      <c r="G24" s="164"/>
      <c r="H24" s="164"/>
      <c r="I24" s="164"/>
      <c r="J24" s="15"/>
      <c r="K24" s="77" t="s">
        <v>45</v>
      </c>
      <c r="L24" s="164"/>
      <c r="M24" s="164"/>
      <c r="N24" s="164"/>
      <c r="O24" s="164" t="str">
        <f>'пр.взв.'!D4</f>
        <v>в.к. 100    кг</v>
      </c>
      <c r="P24" s="135"/>
      <c r="Q24" s="135"/>
      <c r="R24" s="135"/>
    </row>
    <row r="25" ht="12.75" customHeight="1">
      <c r="A25" s="80" t="s">
        <v>56</v>
      </c>
      <c r="B25" s="81" t="s">
        <v>9</v>
      </c>
      <c r="C25" s="82" t="s">
        <v>10</v>
      </c>
      <c r="D25" s="82" t="s">
        <v>12</v>
      </c>
      <c r="E25" s="82" t="s">
        <v>13</v>
      </c>
      <c r="F25" s="82" t="s">
        <v>14</v>
      </c>
      <c r="G25" s="83" t="s">
        <v>57</v>
      </c>
      <c r="H25" s="82" t="s">
        <v>58</v>
      </c>
      <c r="I25" s="84" t="s">
        <v>16</v>
      </c>
      <c r="J25" s="80" t="s">
        <v>56</v>
      </c>
      <c r="K25" s="81" t="s">
        <v>9</v>
      </c>
      <c r="L25" s="82" t="s">
        <v>10</v>
      </c>
      <c r="M25" s="82" t="s">
        <v>12</v>
      </c>
      <c r="N25" s="82" t="s">
        <v>13</v>
      </c>
      <c r="O25" s="82" t="s">
        <v>14</v>
      </c>
      <c r="P25" s="83" t="s">
        <v>57</v>
      </c>
      <c r="Q25" s="82" t="s">
        <v>58</v>
      </c>
      <c r="R25" s="84" t="s">
        <v>16</v>
      </c>
    </row>
    <row r="26" ht="13.5" customHeight="1">
      <c r="A26" s="86"/>
      <c r="B26" s="48"/>
      <c r="C26" s="52"/>
      <c r="D26" s="52"/>
      <c r="E26" s="52"/>
      <c r="F26" s="52"/>
      <c r="G26" s="52"/>
      <c r="H26" s="52"/>
      <c r="I26" s="53"/>
      <c r="J26" s="86"/>
      <c r="K26" s="48"/>
      <c r="L26" s="52"/>
      <c r="M26" s="52"/>
      <c r="N26" s="52"/>
      <c r="O26" s="52"/>
      <c r="P26" s="52"/>
      <c r="Q26" s="52"/>
      <c r="R26" s="53"/>
    </row>
    <row r="27" ht="12.75" customHeight="1">
      <c r="A27" s="97">
        <v>1.0</v>
      </c>
      <c r="B27" s="89">
        <f>'пр.хода'!A21</f>
        <v>5</v>
      </c>
      <c r="C27" s="90" t="str">
        <f>VLOOKUP(B27,'пр.взв.'!B2:F91,2,FALSE)</f>
        <v>Зайцев Дмитрий Сергеевич</v>
      </c>
      <c r="D27" s="92" t="str">
        <f>VLOOKUP(B27,'пр.взв.'!B2:G147,3,FALSE)</f>
        <v>12.06.1996, МС</v>
      </c>
      <c r="E27" s="93" t="str">
        <f>VLOOKUP(B27,'пр.взв.'!B2:H147,4,FALSE)</f>
        <v>Московская обл.</v>
      </c>
      <c r="F27" s="94"/>
      <c r="G27" s="95"/>
      <c r="H27" s="96"/>
      <c r="I27" s="37"/>
      <c r="J27" s="97">
        <v>2.0</v>
      </c>
      <c r="K27" s="89">
        <f>'пр.хода'!U21</f>
        <v>2</v>
      </c>
      <c r="L27" s="90" t="str">
        <f>VLOOKUP(K27,'пр.взв.'!B2:F91,2,FALSE)</f>
        <v>Воропаев Алексей Михайлович</v>
      </c>
      <c r="M27" s="92" t="str">
        <f>VLOOKUP(K27,'пр.взв.'!B2:G147,3,FALSE)</f>
        <v>29.10.1996, КМС</v>
      </c>
      <c r="N27" s="93" t="str">
        <f>VLOOKUP(K27,'пр.взв.'!B2:H147,4,FALSE)</f>
        <v>Воронежская область</v>
      </c>
      <c r="O27" s="94"/>
      <c r="P27" s="95"/>
      <c r="Q27" s="96"/>
      <c r="R27" s="37"/>
    </row>
    <row r="28" ht="12.75" customHeight="1">
      <c r="A28" s="102"/>
      <c r="B28" s="25"/>
      <c r="C28" s="25"/>
      <c r="D28" s="25"/>
      <c r="E28" s="25"/>
      <c r="F28" s="25"/>
      <c r="G28" s="25"/>
      <c r="H28" s="25"/>
      <c r="I28" s="25"/>
      <c r="J28" s="102"/>
      <c r="K28" s="25"/>
      <c r="L28" s="25"/>
      <c r="M28" s="25"/>
      <c r="N28" s="25"/>
      <c r="O28" s="25"/>
      <c r="P28" s="25"/>
      <c r="Q28" s="25"/>
      <c r="R28" s="25"/>
    </row>
    <row r="29" ht="12.75" customHeight="1">
      <c r="A29" s="102"/>
      <c r="B29" s="172">
        <f>'пр.хода'!A23</f>
        <v>7</v>
      </c>
      <c r="C29" s="106" t="str">
        <f>VLOOKUP(B29,'пр.взв.'!B2:F91,2,FALSE)</f>
        <v>Сергеев Дмитрий Михайлович</v>
      </c>
      <c r="D29" s="109" t="str">
        <f>VLOOKUP(B29,'пр.взв.'!B2:G149,3,FALSE)</f>
        <v>14.09.1991, КМС</v>
      </c>
      <c r="E29" s="36" t="str">
        <f>VLOOKUP(B29,'пр.взв.'!B2:H149,4,FALSE)</f>
        <v>Пензенская обл.</v>
      </c>
      <c r="F29" s="70"/>
      <c r="G29" s="70"/>
      <c r="H29" s="18"/>
      <c r="I29" s="18"/>
      <c r="J29" s="102"/>
      <c r="K29" s="172">
        <f>'пр.хода'!U23</f>
        <v>8</v>
      </c>
      <c r="L29" s="106" t="str">
        <f>VLOOKUP(K29,'пр.взв.'!B2:F91,2,FALSE)</f>
        <v>Кукушкин Иван Андреевич</v>
      </c>
      <c r="M29" s="109" t="str">
        <f>VLOOKUP(K29,'пр.взв.'!B2:G149,3,FALSE)</f>
        <v>11.03.2001, КМС</v>
      </c>
      <c r="N29" s="36" t="str">
        <f>VLOOKUP(K29,'пр.взв.'!B2:H149,4,FALSE)</f>
        <v>Ивановская область</v>
      </c>
      <c r="O29" s="70"/>
      <c r="P29" s="70"/>
      <c r="Q29" s="18"/>
      <c r="R29" s="18"/>
    </row>
    <row r="30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98" t="s">
        <v>61</v>
      </c>
      <c r="D1" s="99"/>
      <c r="E1" s="99"/>
      <c r="F1" s="99"/>
      <c r="G1" s="99"/>
      <c r="H1" s="99"/>
      <c r="I1" s="99"/>
      <c r="J1" s="100"/>
    </row>
    <row r="2" ht="26.25" customHeight="1">
      <c r="A2" s="15"/>
      <c r="B2" s="15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10"/>
      <c r="K2" s="101"/>
      <c r="L2" s="101"/>
      <c r="M2" s="101"/>
      <c r="N2" s="101"/>
      <c r="O2" s="101"/>
      <c r="P2" s="101"/>
      <c r="Q2" s="101"/>
      <c r="R2" s="101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ht="12.75" customHeight="1">
      <c r="A3" s="105"/>
      <c r="B3" s="105"/>
      <c r="C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ht="27.0" customHeight="1">
      <c r="A4" s="108"/>
      <c r="B4" s="108"/>
      <c r="C4" s="108"/>
      <c r="D4" s="108"/>
      <c r="E4" s="108"/>
      <c r="F4" s="12" t="str">
        <f>HYPERLINK('пр.взв.'!D4)</f>
        <v>в.к. 100    кг</v>
      </c>
      <c r="G4" s="108"/>
      <c r="H4" s="108"/>
      <c r="I4" s="108"/>
      <c r="J4" s="108"/>
      <c r="K4" s="108"/>
      <c r="L4" s="108"/>
      <c r="M4" s="108"/>
    </row>
    <row r="5" ht="16.5" customHeight="1">
      <c r="A5" s="110" t="s">
        <v>39</v>
      </c>
      <c r="E5" s="111"/>
      <c r="F5" s="111"/>
      <c r="G5" s="111"/>
      <c r="H5" s="111"/>
      <c r="I5" s="111"/>
      <c r="J5" s="111"/>
      <c r="K5" s="111"/>
      <c r="L5" s="111"/>
      <c r="M5" s="111"/>
    </row>
    <row r="6" ht="13.5" customHeight="1">
      <c r="A6" s="112">
        <v>1.0</v>
      </c>
      <c r="B6" s="113" t="str">
        <f>VLOOKUP('стартвый '!A6:A7,'пр.взв.'!B6:C21,2,FALSE)</f>
        <v>Синицын Сергей Александрович</v>
      </c>
      <c r="C6" s="114" t="str">
        <f>VLOOKUP(A6,'пр.взв.'!B6:H21,3,FALSE)</f>
        <v>21.02.1998, КМС</v>
      </c>
      <c r="D6" s="28" t="str">
        <f>VLOOKUP(A6,'пр.взв.'!B6:H21,4,FALSE)</f>
        <v>Воронежская область</v>
      </c>
      <c r="E6" s="111"/>
      <c r="F6" s="111"/>
      <c r="G6" s="111"/>
      <c r="H6" s="111"/>
      <c r="I6" s="111"/>
      <c r="J6" s="111"/>
      <c r="K6" s="111"/>
      <c r="L6" s="111"/>
      <c r="M6" s="111"/>
    </row>
    <row r="7" ht="12.75" customHeight="1">
      <c r="A7" s="116"/>
      <c r="B7" s="66"/>
      <c r="C7" s="66"/>
      <c r="D7" s="66"/>
      <c r="E7" s="118"/>
      <c r="F7" s="111"/>
      <c r="G7" s="111"/>
      <c r="H7" s="111"/>
      <c r="I7" s="111"/>
      <c r="J7" s="119"/>
      <c r="K7" s="119"/>
      <c r="L7" s="119"/>
      <c r="M7" s="111"/>
    </row>
    <row r="8" ht="13.5" customHeight="1">
      <c r="A8" s="120">
        <v>5.0</v>
      </c>
      <c r="B8" s="58" t="str">
        <f>VLOOKUP('стартвый '!A8:A9,'пр.взв.'!B8:C23,2,FALSE)</f>
        <v>Зайцев Дмитрий Сергеевич</v>
      </c>
      <c r="C8" s="121" t="str">
        <f>VLOOKUP(A8,'пр.взв.'!B6:H21,3,FALSE)</f>
        <v>12.06.1996, МС</v>
      </c>
      <c r="D8" s="123" t="str">
        <f>VLOOKUP(A8,'пр.взв.'!B6:H21,4,FALSE)</f>
        <v>Московская обл.</v>
      </c>
      <c r="E8" s="124"/>
      <c r="F8" s="126"/>
      <c r="G8" s="128"/>
      <c r="H8" s="111"/>
      <c r="I8" s="111"/>
      <c r="J8" s="119"/>
      <c r="K8" s="119"/>
      <c r="L8" s="119"/>
      <c r="M8" s="111"/>
    </row>
    <row r="9" ht="13.5" customHeight="1">
      <c r="A9" s="116"/>
      <c r="B9" s="66"/>
      <c r="C9" s="66"/>
      <c r="D9" s="66"/>
      <c r="E9" s="111"/>
      <c r="F9" s="111"/>
      <c r="G9" s="118"/>
      <c r="H9" s="131"/>
      <c r="I9" s="111"/>
      <c r="J9" s="111"/>
      <c r="K9" s="111"/>
      <c r="L9" s="111"/>
      <c r="M9" s="111"/>
    </row>
    <row r="10" ht="13.5" customHeight="1">
      <c r="A10" s="112">
        <v>3.0</v>
      </c>
      <c r="B10" s="113" t="str">
        <f>VLOOKUP('стартвый '!A10:A11,'пр.взв.'!B10:C25,2,FALSE)</f>
        <v>Цаплин Вадим Александрович</v>
      </c>
      <c r="C10" s="114" t="str">
        <f>VLOOKUP(A10,'пр.взв.'!B6:H21,3,FALSE)</f>
        <v>03.03.1997, КМС</v>
      </c>
      <c r="D10" s="28" t="str">
        <f>VLOOKUP(A10,'пр.взв.'!B6:H21,4,FALSE)</f>
        <v>Воронежская область</v>
      </c>
      <c r="E10" s="111"/>
      <c r="F10" s="111"/>
      <c r="G10" s="124"/>
      <c r="H10" s="15"/>
      <c r="I10" s="128"/>
      <c r="J10" s="111"/>
      <c r="K10" s="111"/>
      <c r="L10" s="111"/>
      <c r="M10" s="111"/>
    </row>
    <row r="11" ht="12.75" customHeight="1">
      <c r="A11" s="116"/>
      <c r="B11" s="66"/>
      <c r="C11" s="66"/>
      <c r="D11" s="66"/>
      <c r="E11" s="118"/>
      <c r="F11" s="137"/>
      <c r="G11" s="128"/>
      <c r="H11" s="111"/>
      <c r="I11" s="128"/>
      <c r="J11" s="111"/>
      <c r="K11" s="111"/>
      <c r="L11" s="111"/>
      <c r="M11" s="111"/>
    </row>
    <row r="12" ht="13.5" customHeight="1">
      <c r="A12" s="120">
        <v>7.0</v>
      </c>
      <c r="B12" s="58" t="str">
        <f>VLOOKUP('стартвый '!A12:A13,'пр.взв.'!B12:C27,2,FALSE)</f>
        <v>Сергеев Дмитрий Михайлович</v>
      </c>
      <c r="C12" s="121" t="str">
        <f>VLOOKUP(A12,'пр.взв.'!B6:H21,3,FALSE)</f>
        <v>14.09.1991, КМС</v>
      </c>
      <c r="D12" s="123" t="str">
        <f>VLOOKUP(A12,'пр.взв.'!B6:H21,4,FALSE)</f>
        <v>Пензенская обл.</v>
      </c>
      <c r="E12" s="124"/>
      <c r="F12" s="111"/>
      <c r="G12" s="111"/>
      <c r="H12" s="111"/>
      <c r="I12" s="128"/>
      <c r="J12" s="111"/>
      <c r="K12" s="111"/>
      <c r="L12" s="111"/>
      <c r="M12" s="111"/>
    </row>
    <row r="13" ht="13.5" customHeight="1">
      <c r="A13" s="140"/>
      <c r="B13" s="44"/>
      <c r="C13" s="44"/>
      <c r="D13" s="44"/>
      <c r="E13" s="111"/>
      <c r="F13" s="111"/>
      <c r="G13" s="111"/>
      <c r="H13" s="111"/>
      <c r="I13" s="128"/>
      <c r="J13" s="111"/>
      <c r="K13" s="111"/>
      <c r="L13" s="111"/>
      <c r="M13" s="111"/>
    </row>
    <row r="14" ht="13.5" customHeight="1">
      <c r="A14" s="15"/>
      <c r="B14" s="15"/>
      <c r="C14" s="15"/>
      <c r="E14" s="111"/>
      <c r="F14" s="111"/>
      <c r="G14" s="111"/>
      <c r="H14" s="111"/>
      <c r="I14" s="128"/>
      <c r="J14" s="111"/>
      <c r="K14" s="111"/>
      <c r="L14" s="111"/>
      <c r="M14" s="111"/>
    </row>
    <row r="15" ht="17.25" customHeight="1">
      <c r="A15" s="144"/>
      <c r="E15" s="111"/>
      <c r="F15" s="111"/>
      <c r="G15" s="111"/>
      <c r="H15" s="111"/>
      <c r="I15" s="147"/>
      <c r="J15" s="149"/>
      <c r="K15" s="137"/>
      <c r="L15" s="137"/>
      <c r="M15" s="111"/>
    </row>
    <row r="16" ht="16.5" customHeight="1">
      <c r="A16" s="110" t="s">
        <v>45</v>
      </c>
      <c r="E16" s="111"/>
      <c r="F16" s="111"/>
      <c r="G16" s="111"/>
      <c r="H16" s="111"/>
      <c r="I16" s="152"/>
      <c r="J16" s="15"/>
    </row>
    <row r="17" ht="13.5" customHeight="1">
      <c r="A17" s="112">
        <v>2.0</v>
      </c>
      <c r="B17" s="113" t="str">
        <f>VLOOKUP(A17,'пр.взв.'!B7:H22,2,FALSE)</f>
        <v>Воропаев Алексей Михайлович</v>
      </c>
      <c r="C17" s="114" t="str">
        <f>VLOOKUP(A17,'пр.взв.'!B7:H22,3,FALSE)</f>
        <v>29.10.1996, КМС</v>
      </c>
      <c r="D17" s="28" t="str">
        <f>VLOOKUP(A17,'пр.взв.'!B7:H22,4,FALSE)</f>
        <v>Воронежская область</v>
      </c>
      <c r="E17" s="111"/>
      <c r="F17" s="111"/>
      <c r="G17" s="111"/>
      <c r="H17" s="111"/>
      <c r="I17" s="156"/>
      <c r="J17" s="15"/>
    </row>
    <row r="18" ht="12.75" customHeight="1">
      <c r="A18" s="116"/>
      <c r="B18" s="66"/>
      <c r="C18" s="66"/>
      <c r="D18" s="66"/>
      <c r="E18" s="118"/>
      <c r="F18" s="111"/>
      <c r="G18" s="111"/>
      <c r="H18" s="111"/>
      <c r="I18" s="156"/>
      <c r="J18" s="15"/>
    </row>
    <row r="19" ht="13.5" customHeight="1">
      <c r="A19" s="120">
        <v>6.0</v>
      </c>
      <c r="B19" s="58" t="str">
        <f>VLOOKUP('стартвый '!A19:A20,'пр.взв.'!B7:H22,2,FALSE)</f>
        <v>Тонкодубов Илья Алексеевич</v>
      </c>
      <c r="C19" s="121" t="str">
        <f>VLOOKUP(A19,'пр.взв.'!B7:H22,3,FALSE)</f>
        <v>17.06.1994, МС</v>
      </c>
      <c r="D19" s="123" t="str">
        <f>VLOOKUP(A19,'пр.взв.'!B7:H22,4,FALSE)</f>
        <v>Московская обл.</v>
      </c>
      <c r="E19" s="124"/>
      <c r="F19" s="126"/>
      <c r="G19" s="128"/>
      <c r="H19" s="111"/>
      <c r="I19" s="156"/>
      <c r="J19" s="15"/>
    </row>
    <row r="20" ht="13.5" customHeight="1">
      <c r="A20" s="116"/>
      <c r="B20" s="66"/>
      <c r="C20" s="66"/>
      <c r="D20" s="66"/>
      <c r="E20" s="111"/>
      <c r="F20" s="111"/>
      <c r="G20" s="118"/>
      <c r="H20" s="131"/>
      <c r="I20" s="156"/>
      <c r="J20" s="15"/>
    </row>
    <row r="21" ht="13.5" customHeight="1">
      <c r="A21" s="112">
        <v>4.0</v>
      </c>
      <c r="B21" s="113" t="str">
        <f>VLOOKUP('стартвый '!A21:A22,'пр.взв.'!B7:H22,2,FALSE)</f>
        <v>Неказаков Сергей Сергеевич</v>
      </c>
      <c r="C21" s="114" t="str">
        <f>VLOOKUP(A21,'пр.взв.'!B7:H22,3,FALSE)</f>
        <v>20.10.2000, КМС</v>
      </c>
      <c r="D21" s="28" t="str">
        <f>VLOOKUP(A21,'пр.взв.'!B7:H22,4,FALSE)</f>
        <v>Воронежская область</v>
      </c>
      <c r="E21" s="111"/>
      <c r="F21" s="111"/>
      <c r="G21" s="124"/>
      <c r="H21" s="15"/>
    </row>
    <row r="22" ht="12.75" customHeight="1">
      <c r="A22" s="116"/>
      <c r="B22" s="66"/>
      <c r="C22" s="66"/>
      <c r="D22" s="66"/>
      <c r="E22" s="118"/>
      <c r="F22" s="137"/>
      <c r="G22" s="128"/>
      <c r="H22" s="111"/>
    </row>
    <row r="23" ht="13.5" customHeight="1">
      <c r="A23" s="120">
        <v>8.0</v>
      </c>
      <c r="B23" s="58" t="str">
        <f>VLOOKUP('стартвый '!A23:A24,'пр.взв.'!B7:H22,2,FALSE)</f>
        <v>Кукушкин Иван Андреевич</v>
      </c>
      <c r="C23" s="121" t="str">
        <f>VLOOKUP(A23,'пр.взв.'!B7:H22,3,FALSE)</f>
        <v>11.03.2001, КМС</v>
      </c>
      <c r="D23" s="123" t="str">
        <f>VLOOKUP(A23,'пр.взв.'!B7:H22,4,FALSE)</f>
        <v>Ивановская область</v>
      </c>
      <c r="E23" s="124"/>
      <c r="F23" s="111"/>
      <c r="G23" s="111"/>
      <c r="H23" s="111"/>
    </row>
    <row r="24" ht="13.5" customHeight="1">
      <c r="A24" s="140"/>
      <c r="B24" s="44"/>
      <c r="C24" s="44"/>
      <c r="D24" s="44"/>
      <c r="E24" s="111"/>
      <c r="F24" s="111"/>
      <c r="G24" s="111"/>
      <c r="H24" s="111"/>
    </row>
    <row r="25" ht="12.75" customHeight="1"/>
    <row r="26" ht="12.75" customHeight="1"/>
    <row r="27" ht="12.75" customHeight="1">
      <c r="A27" s="57" t="s">
        <v>68</v>
      </c>
      <c r="G27" s="57" t="s">
        <v>69</v>
      </c>
    </row>
    <row r="28" ht="12.75" customHeight="1"/>
    <row r="29" ht="12.75" customHeight="1">
      <c r="B29" s="160"/>
      <c r="H29" s="160"/>
    </row>
    <row r="30" ht="12.75" customHeight="1">
      <c r="B30" s="163"/>
      <c r="H30" s="163"/>
    </row>
    <row r="31" ht="12.75" customHeight="1">
      <c r="B31" s="163"/>
      <c r="C31" s="165"/>
      <c r="D31" s="160"/>
      <c r="G31" s="15"/>
      <c r="H31" s="163"/>
      <c r="I31" s="165"/>
      <c r="J31" s="165"/>
      <c r="K31" s="160"/>
    </row>
    <row r="32" ht="12.75" customHeight="1">
      <c r="B32" s="167"/>
      <c r="C32" s="15"/>
      <c r="D32" s="163"/>
      <c r="E32" s="156"/>
      <c r="F32" s="15"/>
      <c r="G32" s="15"/>
      <c r="H32" s="167"/>
      <c r="I32" s="15"/>
      <c r="J32" s="15"/>
      <c r="K32" s="163"/>
      <c r="L32" s="15"/>
    </row>
    <row r="33" ht="12.75" customHeight="1">
      <c r="C33" s="15"/>
      <c r="D33" s="163"/>
      <c r="E33" s="168"/>
      <c r="F33" s="169"/>
      <c r="G33" s="15"/>
      <c r="I33" s="15"/>
      <c r="J33" s="15"/>
      <c r="K33" s="163"/>
      <c r="L33" s="168"/>
      <c r="M33" s="169"/>
    </row>
    <row r="34" ht="12.75" customHeight="1">
      <c r="C34" s="15"/>
      <c r="D34" s="163"/>
      <c r="G34" s="15"/>
      <c r="I34" s="15"/>
      <c r="J34" s="15"/>
      <c r="K34" s="163"/>
    </row>
    <row r="35" ht="12.75" customHeight="1">
      <c r="C35" s="169"/>
      <c r="D35" s="167"/>
      <c r="G35" s="15"/>
      <c r="I35" s="169"/>
      <c r="J35" s="169"/>
      <c r="K35" s="167"/>
    </row>
    <row r="36" ht="12.75" customHeight="1">
      <c r="K36" s="15"/>
    </row>
    <row r="37" ht="12.75" customHeight="1"/>
    <row r="38" ht="12.75" customHeight="1">
      <c r="B38" s="62" t="str">
        <f>HYPERLINK('[1]реквизиты'!$A$20)</f>
        <v>#REF!</v>
      </c>
      <c r="C38" s="57"/>
      <c r="D38" s="57"/>
      <c r="E38" s="57"/>
      <c r="F38" s="169"/>
      <c r="G38" s="169"/>
      <c r="H38" s="169"/>
      <c r="I38" s="57" t="str">
        <f>HYPERLINK('[1]реквизиты'!$G$20)</f>
        <v>#REF!</v>
      </c>
      <c r="J38" s="15"/>
      <c r="K38" s="15" t="str">
        <f>HYPERLINK('[1]реквизиты'!$G$21)</f>
        <v>#REF!</v>
      </c>
    </row>
    <row r="39" ht="12.75" customHeight="1">
      <c r="B39" s="57"/>
      <c r="C39" s="57"/>
      <c r="D39" s="57"/>
      <c r="E39" s="170"/>
      <c r="F39" s="15"/>
      <c r="G39" s="15"/>
      <c r="H39" s="15"/>
      <c r="J39" s="15"/>
      <c r="K39" s="15"/>
    </row>
    <row r="40" ht="12.75" customHeight="1">
      <c r="B40" s="57" t="str">
        <f>HYPERLINK('[1]реквизиты'!$A$22)</f>
        <v>#REF!</v>
      </c>
      <c r="D40" s="57"/>
      <c r="E40" s="171"/>
      <c r="F40" s="171"/>
      <c r="G40" s="169"/>
      <c r="H40" s="169"/>
      <c r="I40" s="57" t="str">
        <f>HYPERLINK('[1]реквизиты'!$G$22)</f>
        <v>#REF!</v>
      </c>
      <c r="J40" s="15"/>
      <c r="K40" s="15" t="str">
        <f>HYPERLINK('[1]реквизиты'!$G$23)</f>
        <v>#REF!</v>
      </c>
    </row>
    <row r="41" ht="12.75" customHeight="1">
      <c r="E41" s="15"/>
      <c r="F41" s="15"/>
      <c r="G41" s="15"/>
      <c r="H41" s="15"/>
      <c r="J41" s="15"/>
      <c r="K41" s="15"/>
      <c r="L41" s="64"/>
      <c r="M41" s="64"/>
    </row>
    <row r="42" ht="12.75" customHeight="1">
      <c r="D42" s="15"/>
      <c r="E42" s="15"/>
      <c r="F42" s="15"/>
      <c r="G42" s="15"/>
      <c r="H42" s="15"/>
      <c r="I42" s="15"/>
      <c r="J42" s="15"/>
      <c r="K42" s="15"/>
      <c r="M42" s="64"/>
    </row>
    <row r="43" ht="12.75" customHeight="1">
      <c r="E43" s="15"/>
      <c r="F43" s="15"/>
      <c r="G43" s="15"/>
      <c r="H43" s="15"/>
      <c r="I43" s="15"/>
      <c r="J43" s="15"/>
      <c r="K43" s="15"/>
      <c r="M43" s="64"/>
    </row>
    <row r="44" ht="12.75" customHeight="1">
      <c r="E44" s="15"/>
      <c r="F44" s="15"/>
      <c r="G44" s="15"/>
      <c r="H44" s="15"/>
      <c r="I44" s="15"/>
      <c r="J44" s="15"/>
      <c r="K44" s="15"/>
      <c r="L44" s="64"/>
      <c r="M44" s="6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22" t="str">
        <f>'пр.хода'!C3</f>
        <v>#REF!</v>
      </c>
      <c r="B1" s="7"/>
      <c r="C1" s="7"/>
      <c r="D1" s="7"/>
      <c r="E1" s="7"/>
      <c r="F1" s="7"/>
      <c r="G1" s="7"/>
      <c r="H1" s="9"/>
    </row>
    <row r="2" ht="12.75" customHeight="1">
      <c r="A2" s="125" t="str">
        <f>'пр.хода'!C4</f>
        <v>#REF!</v>
      </c>
      <c r="B2" s="99"/>
      <c r="C2" s="99"/>
      <c r="D2" s="99"/>
      <c r="E2" s="99"/>
      <c r="F2" s="99"/>
      <c r="G2" s="99"/>
      <c r="H2" s="99"/>
    </row>
    <row r="3" ht="18.75" customHeight="1">
      <c r="A3" s="127" t="s">
        <v>62</v>
      </c>
    </row>
    <row r="4" ht="18.75" customHeight="1">
      <c r="B4" s="129"/>
      <c r="C4" s="130"/>
      <c r="D4" s="133" t="str">
        <f>HYPERLINK('пр.взв.'!D4)</f>
        <v>в.к. 100    кг</v>
      </c>
      <c r="E4" s="7"/>
      <c r="F4" s="9"/>
      <c r="G4" s="130"/>
      <c r="H4" s="130"/>
    </row>
    <row r="5" ht="18.75" customHeight="1">
      <c r="A5" s="130"/>
      <c r="B5" s="130"/>
      <c r="C5" s="130"/>
      <c r="D5" s="130"/>
      <c r="E5" s="130"/>
      <c r="F5" s="130"/>
      <c r="G5" s="130"/>
      <c r="H5" s="130"/>
    </row>
    <row r="6" ht="18.0" customHeight="1">
      <c r="A6" s="136" t="s">
        <v>64</v>
      </c>
      <c r="B6" s="138" t="str">
        <f>VLOOKUP(J6,'пр.взв.'!B6:H133,2,FALSE)</f>
        <v>Тонкодубов Илья Алексеевич</v>
      </c>
      <c r="C6" s="99"/>
      <c r="D6" s="99"/>
      <c r="E6" s="99"/>
      <c r="F6" s="99"/>
      <c r="G6" s="99"/>
      <c r="H6" s="139" t="str">
        <f>VLOOKUP(J6,'пр.взв.'!B6:H133,3,FALSE)</f>
        <v>17.06.1994, МС</v>
      </c>
      <c r="I6" s="130"/>
      <c r="J6" s="141">
        <f>'пр.хода'!H9</f>
        <v>6</v>
      </c>
    </row>
    <row r="7" ht="9.75" customHeight="1">
      <c r="A7" s="142"/>
      <c r="H7" s="143"/>
      <c r="I7" s="130"/>
      <c r="J7" s="141"/>
    </row>
    <row r="8" ht="18.0" customHeight="1">
      <c r="A8" s="142"/>
      <c r="B8" s="146" t="str">
        <f>VLOOKUP(J6,'пр.взв.'!B6:H133,4,FALSE)</f>
        <v>Московская обл.</v>
      </c>
      <c r="H8" s="143"/>
      <c r="I8" s="130"/>
      <c r="J8" s="141"/>
    </row>
    <row r="9" ht="9.0" customHeight="1">
      <c r="A9" s="148"/>
      <c r="B9" s="5"/>
      <c r="C9" s="5"/>
      <c r="D9" s="5"/>
      <c r="E9" s="5"/>
      <c r="F9" s="5"/>
      <c r="G9" s="5"/>
      <c r="H9" s="10"/>
      <c r="I9" s="130"/>
      <c r="J9" s="141"/>
    </row>
    <row r="10" ht="18.7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41"/>
    </row>
    <row r="11" ht="18.0" customHeight="1">
      <c r="A11" s="150" t="s">
        <v>65</v>
      </c>
      <c r="B11" s="138" t="str">
        <f>VLOOKUP(J11,'пр.взв.'!B6:H133,2,FALSE)</f>
        <v>Синицын Сергей Александрович</v>
      </c>
      <c r="C11" s="99"/>
      <c r="D11" s="99"/>
      <c r="E11" s="99"/>
      <c r="F11" s="99"/>
      <c r="G11" s="99"/>
      <c r="H11" s="139" t="str">
        <f>VLOOKUP(J11,'пр.взв.'!B6:H133,3,FALSE)</f>
        <v>21.02.1998, КМС</v>
      </c>
      <c r="I11" s="130"/>
      <c r="J11" s="141">
        <f>'пр.хода'!H14</f>
        <v>1</v>
      </c>
    </row>
    <row r="12" ht="11.25" customHeight="1">
      <c r="A12" s="142"/>
      <c r="H12" s="143"/>
      <c r="I12" s="130"/>
      <c r="J12" s="141"/>
    </row>
    <row r="13" ht="18.0" customHeight="1">
      <c r="A13" s="142"/>
      <c r="B13" s="146" t="str">
        <f>VLOOKUP(J11,'пр.взв.'!B6:H133,4,FALSE)</f>
        <v>Воронежская область</v>
      </c>
      <c r="H13" s="143"/>
      <c r="I13" s="130"/>
      <c r="J13" s="141"/>
    </row>
    <row r="14" ht="9.0" customHeight="1">
      <c r="A14" s="148"/>
      <c r="B14" s="5"/>
      <c r="C14" s="5"/>
      <c r="D14" s="5"/>
      <c r="E14" s="5"/>
      <c r="F14" s="5"/>
      <c r="G14" s="5"/>
      <c r="H14" s="10"/>
      <c r="I14" s="130"/>
      <c r="J14" s="141"/>
    </row>
    <row r="15" ht="18.7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41"/>
    </row>
    <row r="16" ht="18.0" customHeight="1">
      <c r="A16" s="155" t="s">
        <v>66</v>
      </c>
      <c r="B16" s="138" t="str">
        <f>VLOOKUP(J16,'пр.взв.'!B6:H133,2,FALSE)</f>
        <v>Зайцев Дмитрий Сергеевич</v>
      </c>
      <c r="C16" s="99"/>
      <c r="D16" s="99"/>
      <c r="E16" s="99"/>
      <c r="F16" s="99"/>
      <c r="G16" s="99"/>
      <c r="H16" s="139" t="str">
        <f>VLOOKUP(J16,'пр.взв.'!B6:H133,3,FALSE)</f>
        <v>12.06.1996, МС</v>
      </c>
      <c r="I16" s="130"/>
      <c r="J16" s="141">
        <f>'пр.хода'!E25</f>
        <v>5</v>
      </c>
    </row>
    <row r="17" ht="10.5" customHeight="1">
      <c r="A17" s="142"/>
      <c r="H17" s="143"/>
      <c r="I17" s="130"/>
      <c r="J17" s="141"/>
    </row>
    <row r="18" ht="18.0" customHeight="1">
      <c r="A18" s="142"/>
      <c r="B18" s="146" t="str">
        <f>VLOOKUP(J16,'пр.взв.'!B6:H133,4,FALSE)</f>
        <v>Московская обл.</v>
      </c>
      <c r="H18" s="143"/>
      <c r="I18" s="130"/>
      <c r="J18" s="141"/>
    </row>
    <row r="19" ht="9.0" customHeight="1">
      <c r="A19" s="148"/>
      <c r="B19" s="5"/>
      <c r="C19" s="5"/>
      <c r="D19" s="5"/>
      <c r="E19" s="5"/>
      <c r="F19" s="5"/>
      <c r="G19" s="5"/>
      <c r="H19" s="10"/>
      <c r="I19" s="130"/>
      <c r="J19" s="141"/>
    </row>
    <row r="20" ht="18.75" customHeight="1">
      <c r="A20" s="130"/>
      <c r="B20" s="130"/>
      <c r="C20" s="130"/>
      <c r="D20" s="130"/>
      <c r="E20" s="130"/>
      <c r="F20" s="130"/>
      <c r="G20" s="130"/>
      <c r="H20" s="130"/>
      <c r="I20" s="130"/>
      <c r="J20" s="141"/>
    </row>
    <row r="21" ht="18.0" customHeight="1">
      <c r="A21" s="155" t="s">
        <v>66</v>
      </c>
      <c r="B21" s="138" t="str">
        <f>VLOOKUP(J21,'пр.взв.'!B6:H133,2,FALSE)</f>
        <v>Тонкодубов Илья Алексеевич</v>
      </c>
      <c r="C21" s="99"/>
      <c r="D21" s="99"/>
      <c r="E21" s="99"/>
      <c r="F21" s="99"/>
      <c r="G21" s="99"/>
      <c r="H21" s="139" t="str">
        <f>VLOOKUP(J21,'пр.взв.'!B7:H138,3,FALSE)</f>
        <v>17.06.1994, МС</v>
      </c>
      <c r="I21" s="130"/>
      <c r="J21" s="141">
        <f>'пр.хода'!H9</f>
        <v>6</v>
      </c>
    </row>
    <row r="22" ht="11.25" customHeight="1">
      <c r="A22" s="142"/>
      <c r="H22" s="143"/>
      <c r="I22" s="130"/>
      <c r="J22" s="141"/>
    </row>
    <row r="23" ht="18.0" customHeight="1">
      <c r="A23" s="142"/>
      <c r="B23" s="146" t="str">
        <f>VLOOKUP(J21,'пр.взв.'!B6:H133,4,FALSE)</f>
        <v>Московская обл.</v>
      </c>
      <c r="H23" s="143"/>
      <c r="I23" s="130"/>
    </row>
    <row r="24" ht="9.0" customHeight="1">
      <c r="A24" s="148"/>
      <c r="B24" s="5"/>
      <c r="C24" s="5"/>
      <c r="D24" s="5"/>
      <c r="E24" s="5"/>
      <c r="F24" s="5"/>
      <c r="G24" s="5"/>
      <c r="H24" s="10"/>
      <c r="I24" s="130"/>
    </row>
    <row r="25" ht="9.75" customHeight="1">
      <c r="A25" s="130"/>
      <c r="B25" s="130"/>
      <c r="C25" s="130"/>
      <c r="D25" s="130"/>
      <c r="E25" s="130"/>
      <c r="F25" s="130"/>
      <c r="G25" s="130"/>
      <c r="H25" s="130"/>
    </row>
    <row r="26" ht="18.0" customHeight="1">
      <c r="A26" s="130" t="s">
        <v>67</v>
      </c>
      <c r="B26" s="130"/>
      <c r="C26" s="130"/>
      <c r="D26" s="130"/>
      <c r="E26" s="130"/>
      <c r="F26" s="130"/>
      <c r="G26" s="130"/>
      <c r="H26" s="130"/>
    </row>
    <row r="27" ht="13.5" customHeight="1"/>
    <row r="28" ht="12.75" customHeight="1">
      <c r="A28" s="158" t="str">
        <f>VLOOKUP(J28,'пр.взв.'!B7:H22,7,FALSE)</f>
        <v>Щиголев С.И.</v>
      </c>
      <c r="B28" s="99"/>
      <c r="C28" s="99"/>
      <c r="D28" s="99"/>
      <c r="E28" s="99"/>
      <c r="F28" s="99"/>
      <c r="G28" s="99"/>
      <c r="H28" s="100"/>
      <c r="J28" s="159">
        <f>'пр.хода'!H9</f>
        <v>6</v>
      </c>
    </row>
    <row r="29" ht="13.5" customHeight="1">
      <c r="A29" s="140"/>
      <c r="B29" s="5"/>
      <c r="C29" s="5"/>
      <c r="D29" s="5"/>
      <c r="E29" s="5"/>
      <c r="F29" s="5"/>
      <c r="G29" s="5"/>
      <c r="H29" s="10"/>
    </row>
    <row r="30" ht="12.75" customHeight="1"/>
    <row r="31" ht="2.25" customHeight="1"/>
    <row r="32" ht="18.0" customHeight="1">
      <c r="A32" s="130" t="s">
        <v>70</v>
      </c>
      <c r="B32" s="130"/>
      <c r="C32" s="130"/>
      <c r="D32" s="130"/>
      <c r="E32" s="130"/>
      <c r="F32" s="130"/>
      <c r="G32" s="130"/>
      <c r="H32" s="130"/>
    </row>
    <row r="33" ht="7.5" customHeight="1">
      <c r="A33" s="130"/>
      <c r="B33" s="130"/>
      <c r="C33" s="130"/>
      <c r="D33" s="130"/>
      <c r="E33" s="130"/>
      <c r="F33" s="130"/>
      <c r="G33" s="130"/>
      <c r="H33" s="130"/>
    </row>
    <row r="34" ht="18.0" customHeight="1">
      <c r="A34" s="130"/>
      <c r="B34" s="130"/>
      <c r="C34" s="130"/>
      <c r="D34" s="130"/>
      <c r="E34" s="130"/>
      <c r="F34" s="130"/>
      <c r="G34" s="130"/>
      <c r="H34" s="130"/>
    </row>
    <row r="35" ht="18.0" customHeight="1">
      <c r="A35" s="162"/>
      <c r="B35" s="162"/>
      <c r="C35" s="162"/>
      <c r="D35" s="162"/>
      <c r="E35" s="162"/>
      <c r="F35" s="162"/>
      <c r="G35" s="162"/>
      <c r="H35" s="162"/>
    </row>
    <row r="36" ht="18.0" customHeight="1">
      <c r="A36" s="130"/>
      <c r="B36" s="130"/>
      <c r="C36" s="130"/>
      <c r="D36" s="130"/>
      <c r="E36" s="130"/>
      <c r="F36" s="130"/>
      <c r="G36" s="130"/>
      <c r="H36" s="130"/>
    </row>
    <row r="37" ht="18.0" customHeight="1">
      <c r="A37" s="162"/>
      <c r="B37" s="162"/>
      <c r="C37" s="162"/>
      <c r="D37" s="162"/>
      <c r="E37" s="162"/>
      <c r="F37" s="162"/>
      <c r="G37" s="162"/>
      <c r="H37" s="162"/>
    </row>
    <row r="38" ht="18.0" customHeight="1">
      <c r="A38" s="166"/>
      <c r="B38" s="166"/>
      <c r="C38" s="166"/>
      <c r="D38" s="166"/>
      <c r="E38" s="166"/>
      <c r="F38" s="166"/>
      <c r="G38" s="166"/>
      <c r="H38" s="166"/>
    </row>
    <row r="39" ht="18.0" customHeight="1">
      <c r="A39" s="162"/>
      <c r="B39" s="162"/>
      <c r="C39" s="162"/>
      <c r="D39" s="162"/>
      <c r="E39" s="162"/>
      <c r="F39" s="162"/>
      <c r="G39" s="162"/>
      <c r="H39" s="162"/>
    </row>
    <row r="40" ht="18.0" customHeight="1">
      <c r="A40" s="166"/>
      <c r="B40" s="166"/>
      <c r="C40" s="166"/>
      <c r="D40" s="166"/>
      <c r="E40" s="166"/>
      <c r="F40" s="166"/>
      <c r="G40" s="166"/>
      <c r="H40" s="166"/>
    </row>
    <row r="41" ht="18.0" customHeight="1">
      <c r="A41" s="162"/>
      <c r="B41" s="162"/>
      <c r="C41" s="162"/>
      <c r="D41" s="162"/>
      <c r="E41" s="162"/>
      <c r="F41" s="162"/>
      <c r="G41" s="162"/>
      <c r="H41" s="162"/>
    </row>
    <row r="42" ht="18.0" customHeight="1">
      <c r="A42" s="166"/>
      <c r="B42" s="166"/>
      <c r="C42" s="166"/>
      <c r="D42" s="166"/>
      <c r="E42" s="166"/>
      <c r="F42" s="166"/>
      <c r="G42" s="166"/>
      <c r="H42" s="166"/>
    </row>
    <row r="43" ht="18.0" customHeight="1">
      <c r="A43" s="162"/>
      <c r="B43" s="162"/>
      <c r="C43" s="162"/>
      <c r="D43" s="162"/>
      <c r="E43" s="162"/>
      <c r="F43" s="162"/>
      <c r="G43" s="162"/>
      <c r="H43" s="162"/>
    </row>
    <row r="44" ht="18.0" customHeight="1">
      <c r="A44" s="166"/>
      <c r="B44" s="166"/>
      <c r="C44" s="166"/>
      <c r="D44" s="166"/>
      <c r="E44" s="166"/>
      <c r="F44" s="166"/>
      <c r="G44" s="166"/>
      <c r="H44" s="16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1" t="s">
        <v>0</v>
      </c>
    </row>
    <row r="2" ht="26.25" customHeight="1">
      <c r="C2" s="3" t="s">
        <v>73</v>
      </c>
    </row>
    <row r="3" ht="30.75" customHeight="1">
      <c r="A3" s="15"/>
      <c r="B3" s="15"/>
      <c r="C3" s="6" t="str">
        <f>'[2]реквизиты'!$A$2</f>
        <v>#REF!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/>
    </row>
    <row r="4" ht="26.25" customHeight="1">
      <c r="A4" s="105"/>
      <c r="B4" s="105"/>
      <c r="C4" s="11" t="str">
        <f>'[2]реквизиты'!$A$3</f>
        <v>#REF!</v>
      </c>
    </row>
    <row r="5" ht="27.75" customHeight="1">
      <c r="H5" s="173" t="str">
        <f>HYPERLINK('пр.взв.'!D4)</f>
        <v>в.к. 100    кг</v>
      </c>
      <c r="I5" s="7"/>
      <c r="J5" s="7"/>
      <c r="K5" s="7"/>
      <c r="L5" s="7"/>
      <c r="M5" s="7"/>
      <c r="N5" s="9"/>
      <c r="O5" s="174"/>
      <c r="P5" s="7"/>
      <c r="Q5" s="9"/>
    </row>
    <row r="6" ht="15.0" customHeight="1">
      <c r="E6" s="15"/>
      <c r="F6" s="15"/>
      <c r="G6" s="15"/>
      <c r="H6" s="175"/>
      <c r="I6" s="175"/>
      <c r="J6" s="175"/>
      <c r="K6" s="175"/>
      <c r="L6" s="175"/>
      <c r="M6" s="175"/>
      <c r="N6" s="15"/>
      <c r="O6" s="15"/>
      <c r="P6" s="15"/>
      <c r="Q6" s="15"/>
    </row>
    <row r="7" ht="18.0" customHeight="1">
      <c r="A7" s="110" t="s">
        <v>39</v>
      </c>
      <c r="E7" s="176"/>
      <c r="F7" s="176"/>
      <c r="G7" s="176"/>
      <c r="H7" s="176"/>
      <c r="I7" s="176" t="s">
        <v>51</v>
      </c>
      <c r="N7" s="176"/>
      <c r="O7" s="176"/>
      <c r="P7" s="176"/>
      <c r="Q7" s="177"/>
      <c r="R7" s="178"/>
      <c r="S7" s="111"/>
      <c r="T7" s="179" t="s">
        <v>45</v>
      </c>
      <c r="U7" s="5"/>
    </row>
    <row r="8" ht="12.75" customHeight="1">
      <c r="A8" s="112">
        <v>1.0</v>
      </c>
      <c r="B8" s="113" t="str">
        <f>VLOOKUP('пр.хода'!A8,'пр.взв.'!B7:C22,2,FALSE)</f>
        <v>Синицын Сергей Александрович</v>
      </c>
      <c r="C8" s="114" t="str">
        <f>VLOOKUP(A8,'пр.взв.'!B7:H22,3,FALSE)</f>
        <v>21.02.1998, КМС</v>
      </c>
      <c r="D8" s="180" t="str">
        <f>VLOOKUP(A8,'пр.взв.'!B7:H22,4,FALSE)</f>
        <v>Воронежская область</v>
      </c>
      <c r="E8" s="176"/>
      <c r="F8" s="176"/>
      <c r="G8" s="176"/>
      <c r="H8" s="176"/>
      <c r="I8" s="176" t="s">
        <v>74</v>
      </c>
      <c r="J8" s="176"/>
      <c r="K8" s="176"/>
      <c r="L8" s="176"/>
      <c r="M8" s="176"/>
      <c r="N8" s="176"/>
      <c r="O8" s="176"/>
      <c r="P8" s="176"/>
      <c r="Q8" s="176"/>
      <c r="R8" s="113" t="str">
        <f>VLOOKUP(U8,'пр.взв.'!B7:F22,2,FALSE)</f>
        <v>Воропаев Алексей Михайлович</v>
      </c>
      <c r="S8" s="114" t="str">
        <f>VLOOKUP(U8,'пр.взв.'!B7:F22,3,FALSE)</f>
        <v>29.10.1996, КМС</v>
      </c>
      <c r="T8" s="180" t="str">
        <f>VLOOKUP(U8,'пр.взв.'!B7:F22,4,FALSE)</f>
        <v>Воронежская область</v>
      </c>
      <c r="U8" s="181">
        <v>2.0</v>
      </c>
    </row>
    <row r="9" ht="12.75" customHeight="1">
      <c r="A9" s="116"/>
      <c r="B9" s="66"/>
      <c r="C9" s="66"/>
      <c r="D9" s="66"/>
      <c r="E9" s="182">
        <v>1.0</v>
      </c>
      <c r="F9" s="176"/>
      <c r="G9" s="176"/>
      <c r="H9" s="183">
        <v>6.0</v>
      </c>
      <c r="I9" s="184" t="str">
        <f>VLOOKUP(H9,'пр.взв.'!B7:F22,2,FALSE)</f>
        <v>Тонкодубов Илья Алексеевич</v>
      </c>
      <c r="J9" s="185"/>
      <c r="K9" s="185"/>
      <c r="L9" s="185"/>
      <c r="M9" s="186"/>
      <c r="N9" s="176"/>
      <c r="O9" s="176"/>
      <c r="P9" s="176"/>
      <c r="Q9" s="182">
        <v>6.0</v>
      </c>
      <c r="R9" s="66"/>
      <c r="S9" s="66"/>
      <c r="T9" s="66"/>
      <c r="U9" s="66"/>
    </row>
    <row r="10" ht="12.75" customHeight="1">
      <c r="A10" s="120">
        <v>5.0</v>
      </c>
      <c r="B10" s="58" t="str">
        <f>VLOOKUP('пр.хода'!A10,'пр.взв.'!B9:C24,2,FALSE)</f>
        <v>Зайцев Дмитрий Сергеевич</v>
      </c>
      <c r="C10" s="121" t="str">
        <f>VLOOKUP(A10,'пр.взв.'!B7:H22,3,FALSE)</f>
        <v>12.06.1996, МС</v>
      </c>
      <c r="D10" s="187" t="str">
        <f>VLOOKUP(A10,'пр.взв.'!B7:H22,4,FALSE)</f>
        <v>Московская обл.</v>
      </c>
      <c r="E10" s="124"/>
      <c r="F10" s="188"/>
      <c r="G10" s="189"/>
      <c r="H10" s="176"/>
      <c r="I10" s="190"/>
      <c r="J10" s="191"/>
      <c r="K10" s="191"/>
      <c r="L10" s="191"/>
      <c r="M10" s="192"/>
      <c r="N10" s="176"/>
      <c r="O10" s="193"/>
      <c r="P10" s="188"/>
      <c r="Q10" s="124"/>
      <c r="R10" s="58" t="str">
        <f>VLOOKUP(U10,'пр.взв.'!B9:F24,2,FALSE)</f>
        <v>Тонкодубов Илья Алексеевич</v>
      </c>
      <c r="S10" s="121" t="str">
        <f>VLOOKUP(U10,'пр.взв.'!B9:F24,3,FALSE)</f>
        <v>17.06.1994, МС</v>
      </c>
      <c r="T10" s="187" t="str">
        <f>VLOOKUP(U10,'пр.взв.'!B9:F24,4,FALSE)</f>
        <v>Московская обл.</v>
      </c>
      <c r="U10" s="181">
        <v>6.0</v>
      </c>
    </row>
    <row r="11" ht="12.75" customHeight="1">
      <c r="A11" s="116"/>
      <c r="B11" s="66"/>
      <c r="C11" s="66"/>
      <c r="D11" s="66"/>
      <c r="E11" s="176"/>
      <c r="F11" s="176"/>
      <c r="G11" s="182">
        <v>1.0</v>
      </c>
      <c r="H11" s="15"/>
      <c r="I11" s="176"/>
      <c r="J11" s="176"/>
      <c r="K11" s="176"/>
      <c r="L11" s="176"/>
      <c r="M11" s="176"/>
      <c r="N11" s="176"/>
      <c r="O11" s="182">
        <v>6.0</v>
      </c>
      <c r="P11" s="176"/>
      <c r="Q11" s="176"/>
      <c r="R11" s="66"/>
      <c r="S11" s="66"/>
      <c r="T11" s="66"/>
      <c r="U11" s="66"/>
    </row>
    <row r="12" ht="12.75" customHeight="1">
      <c r="A12" s="112">
        <v>3.0</v>
      </c>
      <c r="B12" s="113" t="str">
        <f>VLOOKUP('пр.хода'!A12,'пр.взв.'!B11:C26,2,FALSE)</f>
        <v>Цаплин Вадим Александрович</v>
      </c>
      <c r="C12" s="114" t="str">
        <f>VLOOKUP(A12,'пр.взв.'!B7:H22,3,FALSE)</f>
        <v>03.03.1997, КМС</v>
      </c>
      <c r="D12" s="180" t="str">
        <f>VLOOKUP(A12,'пр.взв.'!B7:H22,4,FALSE)</f>
        <v>Воронежская область</v>
      </c>
      <c r="E12" s="176"/>
      <c r="F12" s="176"/>
      <c r="G12" s="124"/>
      <c r="H12" s="15"/>
      <c r="I12" s="176"/>
      <c r="J12" s="176"/>
      <c r="K12" s="176"/>
      <c r="L12" s="176"/>
      <c r="M12" s="176"/>
      <c r="N12" s="176"/>
      <c r="O12" s="124"/>
      <c r="P12" s="176"/>
      <c r="Q12" s="176"/>
      <c r="R12" s="113" t="str">
        <f>VLOOKUP(U12,'пр.взв.'!B11:F26,2,FALSE)</f>
        <v>Неказаков Сергей Сергеевич</v>
      </c>
      <c r="S12" s="114" t="str">
        <f>VLOOKUP(U12,'пр.взв.'!B11:F26,3,FALSE)</f>
        <v>20.10.2000, КМС</v>
      </c>
      <c r="T12" s="180" t="str">
        <f>VLOOKUP(U12,'пр.взв.'!B11:F26,4,FALSE)</f>
        <v>Воронежская область</v>
      </c>
      <c r="U12" s="194">
        <v>4.0</v>
      </c>
    </row>
    <row r="13" ht="12.75" customHeight="1">
      <c r="A13" s="116"/>
      <c r="B13" s="66"/>
      <c r="C13" s="66"/>
      <c r="D13" s="66"/>
      <c r="E13" s="182">
        <v>3.0</v>
      </c>
      <c r="F13" s="195"/>
      <c r="G13" s="189"/>
      <c r="H13" s="176"/>
      <c r="I13" s="176" t="s">
        <v>75</v>
      </c>
      <c r="J13" s="176"/>
      <c r="K13" s="176"/>
      <c r="L13" s="176"/>
      <c r="M13" s="176"/>
      <c r="N13" s="176"/>
      <c r="O13" s="193"/>
      <c r="P13" s="195"/>
      <c r="Q13" s="182">
        <v>4.0</v>
      </c>
      <c r="R13" s="66"/>
      <c r="S13" s="66"/>
      <c r="T13" s="66"/>
      <c r="U13" s="66"/>
    </row>
    <row r="14" ht="12.75" customHeight="1">
      <c r="A14" s="120">
        <v>7.0</v>
      </c>
      <c r="B14" s="58" t="str">
        <f>VLOOKUP('пр.хода'!A14,'пр.взв.'!B13:C28,2,FALSE)</f>
        <v>Сергеев Дмитрий Михайлович</v>
      </c>
      <c r="C14" s="121" t="str">
        <f>VLOOKUP(A14,'пр.взв.'!B7:H22,3,FALSE)</f>
        <v>14.09.1991, КМС</v>
      </c>
      <c r="D14" s="187" t="str">
        <f>VLOOKUP(A14,'пр.взв.'!B7:H22,4,FALSE)</f>
        <v>Пензенская обл.</v>
      </c>
      <c r="E14" s="124"/>
      <c r="F14" s="176"/>
      <c r="G14" s="176"/>
      <c r="H14" s="183">
        <v>1.0</v>
      </c>
      <c r="I14" s="196" t="str">
        <f>VLOOKUP(H14,'пр.взв.'!B5:F27,2,FALSE)</f>
        <v>Синицын Сергей Александрович</v>
      </c>
      <c r="J14" s="197"/>
      <c r="K14" s="197"/>
      <c r="L14" s="197"/>
      <c r="M14" s="198"/>
      <c r="N14" s="176"/>
      <c r="O14" s="176"/>
      <c r="P14" s="176"/>
      <c r="Q14" s="124"/>
      <c r="R14" s="58" t="str">
        <f>VLOOKUP(U14,'пр.взв.'!B13:F28,2,FALSE)</f>
        <v>Кукушкин Иван Андреевич</v>
      </c>
      <c r="S14" s="121" t="str">
        <f>VLOOKUP(U14,'пр.взв.'!B13:F28,3,FALSE)</f>
        <v>11.03.2001, КМС</v>
      </c>
      <c r="T14" s="187" t="str">
        <f>VLOOKUP(U14,'пр.взв.'!B13:F28,4,FALSE)</f>
        <v>Ивановская область</v>
      </c>
      <c r="U14" s="181">
        <v>8.0</v>
      </c>
    </row>
    <row r="15" ht="12.75" customHeight="1">
      <c r="A15" s="140"/>
      <c r="B15" s="44"/>
      <c r="C15" s="44"/>
      <c r="D15" s="44"/>
      <c r="E15" s="176"/>
      <c r="F15" s="176"/>
      <c r="G15" s="176"/>
      <c r="H15" s="176"/>
      <c r="I15" s="199"/>
      <c r="J15" s="200"/>
      <c r="K15" s="200"/>
      <c r="L15" s="200"/>
      <c r="M15" s="201"/>
      <c r="N15" s="176"/>
      <c r="O15" s="176"/>
      <c r="P15" s="176"/>
      <c r="Q15" s="176"/>
      <c r="R15" s="44"/>
      <c r="S15" s="44"/>
      <c r="T15" s="44"/>
      <c r="U15" s="44"/>
    </row>
    <row r="16" ht="12.75" customHeight="1">
      <c r="A16" s="15"/>
      <c r="B16" s="15"/>
      <c r="C16" s="15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11"/>
      <c r="S16" s="111"/>
      <c r="T16" s="111"/>
      <c r="U16" s="202"/>
    </row>
    <row r="17" ht="12.0" customHeight="1">
      <c r="A17" s="203" t="s">
        <v>68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04" t="s">
        <v>69</v>
      </c>
    </row>
    <row r="18" ht="12.75" customHeight="1">
      <c r="G18" s="111" t="s">
        <v>76</v>
      </c>
      <c r="R18" s="111"/>
      <c r="S18" s="111"/>
      <c r="T18" s="111"/>
    </row>
    <row r="19" ht="12.75" customHeight="1">
      <c r="R19" s="111"/>
      <c r="S19" s="111"/>
      <c r="T19" s="111"/>
    </row>
    <row r="20" ht="12.75" customHeight="1">
      <c r="R20" s="111"/>
    </row>
    <row r="21" ht="12.75" customHeight="1">
      <c r="A21" s="15">
        <v>5.0</v>
      </c>
      <c r="B21" s="28" t="str">
        <f>VLOOKUP(A21,'пр.взв.'!B7:F22,2,FALSE)</f>
        <v>Зайцев Дмитрий Сергеевич</v>
      </c>
      <c r="R21" s="111"/>
      <c r="S21" s="205" t="str">
        <f>VLOOKUP(U21,'пр.взв.'!B7:F22,2,FALSE)</f>
        <v>Воропаев Алексей Михайлович</v>
      </c>
      <c r="T21" s="100"/>
      <c r="U21" s="64">
        <v>2.0</v>
      </c>
    </row>
    <row r="22" ht="12.75" customHeight="1">
      <c r="A22" s="15"/>
      <c r="B22" s="66"/>
      <c r="C22" s="168">
        <v>5.0</v>
      </c>
      <c r="D22" s="169"/>
      <c r="R22" s="206">
        <v>2.0</v>
      </c>
      <c r="S22" s="116"/>
      <c r="T22" s="207"/>
      <c r="U22" s="64"/>
    </row>
    <row r="23" ht="12.75" customHeight="1">
      <c r="A23" s="15">
        <v>7.0</v>
      </c>
      <c r="B23" s="123" t="str">
        <f>VLOOKUP(A23,'пр.взв.'!B7:F22,2,FALSE)</f>
        <v>Сергеев Дмитрий Михайлович</v>
      </c>
      <c r="C23" s="156"/>
      <c r="D23" s="163"/>
      <c r="G23" s="159" t="s">
        <v>77</v>
      </c>
      <c r="N23" s="159" t="s">
        <v>77</v>
      </c>
      <c r="R23" s="208"/>
      <c r="S23" s="209" t="str">
        <f>VLOOKUP(U23,'пр.взв.'!B7:F22,2,FALSE)</f>
        <v>Кукушкин Иван Андреевич</v>
      </c>
      <c r="T23" s="210"/>
      <c r="U23" s="64">
        <v>8.0</v>
      </c>
    </row>
    <row r="24" ht="13.5" customHeight="1">
      <c r="A24" s="15"/>
      <c r="B24" s="44"/>
      <c r="C24" s="15"/>
      <c r="D24" s="163"/>
      <c r="R24" s="156"/>
      <c r="S24" s="140"/>
      <c r="T24" s="10"/>
      <c r="U24" s="64"/>
    </row>
    <row r="25" ht="12.75" customHeight="1">
      <c r="C25" s="15"/>
      <c r="D25" s="163"/>
      <c r="E25" s="211">
        <v>5.0</v>
      </c>
      <c r="F25" s="212" t="str">
        <f>VLOOKUP(E25,'пр.взв.'!B7:D22,2,FALSE)</f>
        <v>Зайцев Дмитрий Сергеевич</v>
      </c>
      <c r="G25" s="213"/>
      <c r="H25" s="213"/>
      <c r="I25" s="214"/>
      <c r="M25" s="215" t="str">
        <f>VLOOKUP(Q25,'пр.взв.'!B7:C22,2,FALSE)</f>
        <v>Воропаев Алексей Михайлович</v>
      </c>
      <c r="N25" s="213"/>
      <c r="O25" s="213"/>
      <c r="P25" s="214"/>
      <c r="Q25" s="216">
        <v>2.0</v>
      </c>
      <c r="R25" s="156"/>
    </row>
    <row r="26" ht="13.5" customHeight="1">
      <c r="A26" s="111"/>
      <c r="C26" s="15"/>
      <c r="D26" s="163"/>
      <c r="F26" s="217"/>
      <c r="G26" s="217"/>
      <c r="H26" s="217"/>
      <c r="I26" s="218"/>
      <c r="J26" s="57"/>
      <c r="K26" s="57"/>
      <c r="L26" s="57"/>
      <c r="M26" s="219"/>
      <c r="N26" s="217"/>
      <c r="O26" s="217"/>
      <c r="P26" s="218"/>
      <c r="Q26" s="220"/>
      <c r="R26" s="15"/>
    </row>
    <row r="27" ht="12.75" customHeight="1">
      <c r="A27" s="144"/>
      <c r="B27" s="159">
        <v>4.0</v>
      </c>
      <c r="C27" s="221" t="str">
        <f>VLOOKUP(B27,'пр.взв.'!B7:F22,2,FALSE)</f>
        <v>Неказаков Сергей Сергеевич</v>
      </c>
      <c r="D27" s="100"/>
      <c r="F27" s="222"/>
      <c r="G27" s="222"/>
      <c r="H27" s="222"/>
      <c r="I27" s="222"/>
      <c r="J27" s="57"/>
      <c r="K27" s="57"/>
      <c r="L27" s="57"/>
      <c r="M27" s="222"/>
      <c r="N27" s="222"/>
      <c r="O27" s="222"/>
      <c r="P27" s="222"/>
      <c r="R27" s="113" t="str">
        <f>VLOOKUP(S27,'пр.взв.'!B7:F22,2,FALSE)</f>
        <v>Цаплин Вадим Александрович</v>
      </c>
      <c r="S27" s="64">
        <v>3.0</v>
      </c>
    </row>
    <row r="28" ht="13.5" customHeight="1">
      <c r="A28" s="15"/>
      <c r="C28" s="140"/>
      <c r="D28" s="10"/>
      <c r="F28" s="15"/>
      <c r="G28" s="15"/>
      <c r="H28" s="15"/>
      <c r="I28" s="15"/>
      <c r="R28" s="44"/>
    </row>
    <row r="29" ht="12.75" customHeight="1">
      <c r="F29" s="15"/>
      <c r="G29" s="15"/>
      <c r="H29" s="15"/>
      <c r="I29" s="15"/>
    </row>
    <row r="30" ht="12.75" customHeight="1"/>
    <row r="31" ht="15.0" customHeight="1">
      <c r="B31" s="103" t="str">
        <f>HYPERLINK('[1]реквизиты'!$A$6)</f>
        <v>#REF!</v>
      </c>
      <c r="C31" s="103"/>
      <c r="D31" s="103"/>
      <c r="E31" s="15"/>
      <c r="F31" s="15"/>
      <c r="L31" s="57"/>
      <c r="N31" s="107" t="str">
        <f>'[2]реквизиты'!$G$7</f>
        <v>#REF!</v>
      </c>
      <c r="O31" s="15"/>
      <c r="P31" s="15"/>
      <c r="Q31" s="15"/>
      <c r="R31" s="64" t="str">
        <f>'[2]реквизиты'!$G$8</f>
        <v>#REF!</v>
      </c>
    </row>
    <row r="32" ht="15.0" customHeight="1">
      <c r="B32" s="103"/>
      <c r="C32" s="103"/>
      <c r="D32" s="103"/>
      <c r="E32" s="15"/>
      <c r="F32" s="15"/>
      <c r="G32" s="15"/>
      <c r="H32" s="15"/>
      <c r="I32" s="15"/>
      <c r="J32" s="15"/>
      <c r="K32" s="15"/>
      <c r="L32" s="15"/>
      <c r="M32" s="15"/>
      <c r="O32" s="15"/>
      <c r="P32" s="15"/>
      <c r="Q32" s="15"/>
      <c r="R32" s="15"/>
    </row>
    <row r="33" ht="7.5" customHeight="1">
      <c r="B33" s="103"/>
      <c r="C33" s="103"/>
      <c r="D33" s="10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ht="15.0" customHeight="1">
      <c r="B34" s="103" t="str">
        <f>HYPERLINK('[1]реквизиты'!$A$8)</f>
        <v>#REF!</v>
      </c>
      <c r="C34" s="103"/>
      <c r="D34" s="103"/>
      <c r="E34" s="15"/>
      <c r="F34" s="15"/>
      <c r="G34" s="15"/>
      <c r="H34" s="15"/>
      <c r="I34" s="15"/>
      <c r="J34" s="15"/>
      <c r="K34" s="15"/>
      <c r="L34" s="64"/>
      <c r="M34" s="64"/>
      <c r="N34" s="107" t="str">
        <f>'[2]реквизиты'!$G$9</f>
        <v>#REF!</v>
      </c>
      <c r="O34" s="15"/>
      <c r="P34" s="15"/>
      <c r="Q34" s="15"/>
      <c r="R34" s="64" t="str">
        <f>'[2]реквизиты'!$G$10</f>
        <v>#REF!</v>
      </c>
    </row>
    <row r="35" ht="15.0" customHeight="1">
      <c r="B35" s="103"/>
      <c r="C35" s="103"/>
      <c r="D35" s="103"/>
      <c r="E35" s="15"/>
      <c r="F35" s="15"/>
      <c r="L35" s="57"/>
      <c r="M35" s="64"/>
      <c r="O35" s="15"/>
      <c r="P35" s="15"/>
      <c r="Q35" s="15"/>
      <c r="R35" s="15"/>
    </row>
    <row r="36" ht="12.75" customHeight="1">
      <c r="B36" s="57"/>
      <c r="E36" s="15"/>
      <c r="F36" s="15"/>
      <c r="G36" s="15"/>
      <c r="H36" s="15"/>
      <c r="I36" s="15"/>
      <c r="J36" s="15"/>
      <c r="K36" s="15"/>
      <c r="L36" s="15"/>
      <c r="M36" s="64"/>
      <c r="R36" s="15"/>
    </row>
    <row r="37" ht="12.75" customHeight="1">
      <c r="E37" s="15"/>
      <c r="F37" s="15"/>
      <c r="G37" s="15"/>
      <c r="H37" s="15"/>
      <c r="I37" s="15"/>
      <c r="J37" s="15"/>
      <c r="K37" s="15"/>
      <c r="L37" s="64"/>
      <c r="M37" s="64"/>
    </row>
    <row r="38" ht="12.75" customHeight="1">
      <c r="L38" s="64"/>
      <c r="M38" s="64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