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3"/>
  </bookViews>
  <sheets>
    <sheet name="И.ПР" sheetId="1" r:id="rId1"/>
    <sheet name="полуфинал" sheetId="5" r:id="rId2"/>
    <sheet name="пр.взв." sheetId="2" r:id="rId3"/>
    <sheet name="пр.хода" sheetId="3" r:id="rId4"/>
  </sheets>
  <externalReferences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J45" i="3"/>
  <c r="J41"/>
  <c r="J43"/>
  <c r="B17"/>
  <c r="J27"/>
  <c r="A28"/>
  <c r="A31"/>
  <c r="E32"/>
  <c r="E31"/>
  <c r="E29"/>
  <c r="E28"/>
  <c r="C4"/>
  <c r="C3"/>
  <c r="J39"/>
  <c r="J37"/>
  <c r="J35"/>
  <c r="J33"/>
  <c r="J31"/>
  <c r="J29"/>
  <c r="J15"/>
  <c r="D7"/>
  <c r="D17"/>
  <c r="D21"/>
  <c r="D23"/>
  <c r="D19"/>
  <c r="D13"/>
  <c r="D11"/>
  <c r="D9"/>
  <c r="B8"/>
  <c r="B6"/>
  <c r="F10" i="1"/>
  <c r="G8"/>
  <c r="G10"/>
  <c r="G12"/>
  <c r="G14"/>
  <c r="G16"/>
  <c r="G18"/>
  <c r="G20"/>
  <c r="G22"/>
  <c r="F22"/>
  <c r="F20"/>
  <c r="F18"/>
  <c r="F16"/>
  <c r="F14"/>
  <c r="F12"/>
  <c r="F8"/>
  <c r="E22"/>
  <c r="E20"/>
  <c r="E18"/>
  <c r="E16"/>
  <c r="E14"/>
  <c r="E12"/>
  <c r="E10"/>
  <c r="E8"/>
  <c r="D22"/>
  <c r="D20"/>
  <c r="D18"/>
  <c r="D16"/>
  <c r="D14"/>
  <c r="D12"/>
  <c r="D10"/>
  <c r="D8"/>
  <c r="C22"/>
  <c r="C20"/>
  <c r="C18"/>
  <c r="C16"/>
  <c r="C14"/>
  <c r="C12"/>
  <c r="C10"/>
  <c r="C8"/>
  <c r="D5"/>
  <c r="E29" i="5"/>
  <c r="E16"/>
  <c r="E2"/>
  <c r="F35" i="1"/>
  <c r="F34"/>
  <c r="F32"/>
  <c r="F31"/>
  <c r="A34"/>
  <c r="A31"/>
  <c r="A3"/>
  <c r="A1" i="5"/>
  <c r="C9"/>
  <c r="D9"/>
  <c r="E9"/>
  <c r="C7"/>
  <c r="D7"/>
  <c r="E7"/>
  <c r="C21"/>
  <c r="D21"/>
  <c r="E21"/>
  <c r="C19"/>
  <c r="D19"/>
  <c r="E19"/>
  <c r="C34"/>
  <c r="D34"/>
  <c r="E34"/>
  <c r="C32"/>
  <c r="D32"/>
  <c r="E32"/>
  <c r="A4" i="1"/>
  <c r="G44" i="5"/>
  <c r="F44"/>
  <c r="A44"/>
  <c r="G42"/>
  <c r="F42"/>
  <c r="A42"/>
  <c r="E29" i="2"/>
  <c r="E28"/>
  <c r="A28"/>
  <c r="E27"/>
</calcChain>
</file>

<file path=xl/sharedStrings.xml><?xml version="1.0" encoding="utf-8"?>
<sst xmlns="http://schemas.openxmlformats.org/spreadsheetml/2006/main" count="92" uniqueCount="48">
  <si>
    <t>А</t>
  </si>
  <si>
    <t>Б</t>
  </si>
  <si>
    <t>№ п/ж</t>
  </si>
  <si>
    <t>Ф.И.О.</t>
  </si>
  <si>
    <t>Дата рожд., разряд</t>
  </si>
  <si>
    <t>Округ, субъект, город, ведомство</t>
  </si>
  <si>
    <t>Тренер</t>
  </si>
  <si>
    <t>№ карточки</t>
  </si>
  <si>
    <t xml:space="preserve"> место</t>
  </si>
  <si>
    <t>ВСТРЕЧА 1</t>
  </si>
  <si>
    <t>Цвет</t>
  </si>
  <si>
    <t>Д. р., разряд</t>
  </si>
  <si>
    <t>Вед., регион</t>
  </si>
  <si>
    <t>Оценки</t>
  </si>
  <si>
    <t>Рез-т</t>
  </si>
  <si>
    <t>Время</t>
  </si>
  <si>
    <t>ФИНАЛ</t>
  </si>
  <si>
    <t xml:space="preserve">В.К. </t>
  </si>
  <si>
    <t>Руководитель ковра</t>
  </si>
  <si>
    <t>ВСТРЕЧА 2</t>
  </si>
  <si>
    <t>ЗА 3 МЕСТО</t>
  </si>
  <si>
    <t>ПРОТОКОЛ ВЗВЕШИВАНИЯ</t>
  </si>
  <si>
    <t xml:space="preserve">ИТОГОВЫЙ ПРОТОКОЛ                                                         </t>
  </si>
  <si>
    <t>ВСЕРОССИЙСКАЯ ФЕДЕРАЦИЯ САМБО</t>
  </si>
  <si>
    <t>№ п/п</t>
  </si>
  <si>
    <t>Команда/округ</t>
  </si>
  <si>
    <t>Место</t>
  </si>
  <si>
    <t>СМОЛЕНСК</t>
  </si>
  <si>
    <t>НОВОРОССИЙСК</t>
  </si>
  <si>
    <t>ВОЛГОГРАД</t>
  </si>
  <si>
    <t>МИНСК</t>
  </si>
  <si>
    <t>МУРМАНСК</t>
  </si>
  <si>
    <t>ТУЛА</t>
  </si>
  <si>
    <t>САНКТ-ПЕТЕРБУРГ</t>
  </si>
  <si>
    <t>БРЕСТ</t>
  </si>
  <si>
    <t>МОСКВА</t>
  </si>
  <si>
    <t>КЕРЧЬ</t>
  </si>
  <si>
    <t>ПРОТОКОЛ ХОДА СОРЕВНОВАНИЙ СРЕДИ ГОРОДОВ-ГЕРОЕВ</t>
  </si>
  <si>
    <t>5-8</t>
  </si>
  <si>
    <t>9-10</t>
  </si>
  <si>
    <t>5</t>
  </si>
  <si>
    <t>9:1</t>
  </si>
  <si>
    <t>7</t>
  </si>
  <si>
    <t>10:0</t>
  </si>
  <si>
    <t>6</t>
  </si>
  <si>
    <t>4</t>
  </si>
  <si>
    <t>7:3</t>
  </si>
  <si>
    <t>5:5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</si>
</sst>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u/>
      <sz val="10"/>
      <color indexed="12"/>
      <name val="Arial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u/>
      <sz val="10"/>
      <name val="Arial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Arial"/>
    </font>
    <font>
      <b/>
      <sz val="12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17"/>
      <name val="Arial Narrow"/>
      <family val="2"/>
      <charset val="204"/>
    </font>
    <font>
      <sz val="12"/>
      <name val="Arial"/>
    </font>
    <font>
      <b/>
      <i/>
      <sz val="12"/>
      <name val="Arial"/>
      <family val="2"/>
      <charset val="204"/>
    </font>
    <font>
      <sz val="14"/>
      <color indexed="10"/>
      <name val="CyrillicOld"/>
    </font>
    <font>
      <sz val="10"/>
      <color indexed="10"/>
      <name val="Arial Narrow"/>
      <family val="2"/>
      <charset val="204"/>
    </font>
    <font>
      <sz val="10"/>
      <color indexed="10"/>
      <name val="Arial"/>
    </font>
    <font>
      <b/>
      <sz val="14"/>
      <color indexed="10"/>
      <name val="CyrillicOld"/>
    </font>
    <font>
      <b/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Narrow"/>
      <family val="2"/>
      <charset val="204"/>
    </font>
    <font>
      <b/>
      <sz val="7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1" fillId="0" borderId="0" xfId="1" applyFont="1" applyAlignment="1" applyProtection="1">
      <alignment horizontal="left"/>
    </xf>
    <xf numFmtId="0" fontId="1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8" fillId="0" borderId="0" xfId="0" applyFont="1" applyAlignment="1">
      <alignment vertical="center" wrapText="1"/>
    </xf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Border="1" applyAlignment="1" applyProtection="1"/>
    <xf numFmtId="0" fontId="4" fillId="0" borderId="2" xfId="0" applyFont="1" applyBorder="1"/>
    <xf numFmtId="0" fontId="9" fillId="0" borderId="0" xfId="1" applyFont="1" applyBorder="1" applyAlignment="1" applyProtection="1"/>
    <xf numFmtId="0" fontId="4" fillId="0" borderId="1" xfId="0" applyFont="1" applyBorder="1"/>
    <xf numFmtId="0" fontId="9" fillId="0" borderId="0" xfId="1" applyFont="1" applyAlignment="1" applyProtection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49" fontId="0" fillId="0" borderId="0" xfId="0" applyNumberFormat="1" applyBorder="1"/>
    <xf numFmtId="0" fontId="4" fillId="0" borderId="0" xfId="1" applyFont="1" applyBorder="1" applyAlignment="1" applyProtection="1">
      <alignment vertical="center" wrapText="1"/>
    </xf>
    <xf numFmtId="0" fontId="4" fillId="0" borderId="1" xfId="1" applyFont="1" applyBorder="1" applyAlignment="1" applyProtection="1"/>
    <xf numFmtId="49" fontId="0" fillId="0" borderId="0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/>
    <xf numFmtId="0" fontId="14" fillId="0" borderId="0" xfId="1" applyFont="1" applyAlignment="1" applyProtection="1"/>
    <xf numFmtId="0" fontId="15" fillId="0" borderId="0" xfId="1" applyFont="1" applyAlignment="1" applyProtection="1"/>
    <xf numFmtId="0" fontId="14" fillId="0" borderId="0" xfId="0" applyFont="1"/>
    <xf numFmtId="0" fontId="14" fillId="0" borderId="0" xfId="0" applyFont="1" applyBorder="1"/>
    <xf numFmtId="0" fontId="16" fillId="0" borderId="0" xfId="0" applyFont="1" applyAlignment="1">
      <alignment vertical="center"/>
    </xf>
    <xf numFmtId="0" fontId="2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2" fillId="0" borderId="0" xfId="0" applyFont="1" applyBorder="1" applyAlignment="1">
      <alignment vertical="center" wrapText="1"/>
    </xf>
    <xf numFmtId="0" fontId="5" fillId="0" borderId="0" xfId="1" applyFont="1" applyBorder="1" applyAlignment="1" applyProtection="1">
      <alignment vertical="center" wrapText="1"/>
    </xf>
    <xf numFmtId="0" fontId="5" fillId="0" borderId="0" xfId="0" applyFont="1" applyBorder="1" applyAlignment="1">
      <alignment vertical="center" wrapText="1"/>
    </xf>
    <xf numFmtId="49" fontId="0" fillId="0" borderId="0" xfId="0" applyNumberFormat="1" applyAlignment="1">
      <alignment vertical="center"/>
    </xf>
    <xf numFmtId="0" fontId="12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1" fillId="0" borderId="0" xfId="1" applyFont="1" applyBorder="1" applyAlignment="1" applyProtection="1">
      <alignment horizontal="left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vertical="center"/>
    </xf>
    <xf numFmtId="0" fontId="15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20" fillId="0" borderId="0" xfId="1" applyFont="1" applyFill="1" applyBorder="1" applyAlignment="1" applyProtection="1">
      <alignment vertical="center" wrapText="1"/>
    </xf>
    <xf numFmtId="49" fontId="0" fillId="0" borderId="9" xfId="0" applyNumberFormat="1" applyBorder="1" applyAlignment="1">
      <alignment vertical="center"/>
    </xf>
    <xf numFmtId="49" fontId="0" fillId="0" borderId="1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2" fillId="0" borderId="0" xfId="0" applyNumberFormat="1" applyFont="1" applyAlignment="1"/>
    <xf numFmtId="0" fontId="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6" fillId="0" borderId="0" xfId="0" applyFont="1" applyBorder="1" applyAlignment="1">
      <alignment horizontal="left"/>
    </xf>
    <xf numFmtId="0" fontId="9" fillId="0" borderId="0" xfId="0" applyFont="1" applyBorder="1"/>
    <xf numFmtId="0" fontId="21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19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1" applyFont="1" applyAlignment="1" applyProtection="1"/>
    <xf numFmtId="0" fontId="2" fillId="0" borderId="0" xfId="0" applyFont="1"/>
    <xf numFmtId="0" fontId="2" fillId="0" borderId="0" xfId="0" applyFont="1" applyBorder="1"/>
    <xf numFmtId="0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0" fillId="0" borderId="12" xfId="0" applyNumberForma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left" vertical="center" wrapText="1"/>
    </xf>
    <xf numFmtId="0" fontId="15" fillId="0" borderId="13" xfId="1" applyFont="1" applyBorder="1" applyAlignment="1" applyProtection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5" fillId="0" borderId="16" xfId="1" applyFont="1" applyFill="1" applyBorder="1" applyAlignment="1" applyProtection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0" borderId="16" xfId="1" applyFont="1" applyBorder="1" applyAlignment="1" applyProtection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5" fillId="0" borderId="17" xfId="1" applyFont="1" applyBorder="1" applyAlignment="1" applyProtection="1">
      <alignment horizontal="center" vertical="center" wrapText="1"/>
    </xf>
    <xf numFmtId="0" fontId="15" fillId="0" borderId="18" xfId="1" applyFont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9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center" vertical="center" wrapText="1"/>
    </xf>
    <xf numFmtId="49" fontId="22" fillId="0" borderId="23" xfId="0" applyNumberFormat="1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0" fontId="17" fillId="7" borderId="27" xfId="0" applyFont="1" applyFill="1" applyBorder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5" fillId="0" borderId="12" xfId="1" applyFont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21" xfId="1" applyFont="1" applyBorder="1" applyAlignment="1" applyProtection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3" fillId="0" borderId="33" xfId="1" applyFont="1" applyBorder="1" applyAlignment="1" applyProtection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4" fillId="0" borderId="13" xfId="1" applyFont="1" applyFill="1" applyBorder="1" applyAlignment="1" applyProtection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15" xfId="1" applyFont="1" applyFill="1" applyBorder="1" applyAlignment="1" applyProtection="1">
      <alignment horizontal="center" vertical="center" wrapText="1"/>
    </xf>
    <xf numFmtId="0" fontId="4" fillId="0" borderId="18" xfId="1" applyFont="1" applyBorder="1" applyAlignment="1" applyProtection="1">
      <alignment horizontal="center" vertical="center" wrapText="1"/>
    </xf>
    <xf numFmtId="0" fontId="11" fillId="7" borderId="27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</xdr:col>
      <xdr:colOff>57150</xdr:colOff>
      <xdr:row>1</xdr:row>
      <xdr:rowOff>152400</xdr:rowOff>
    </xdr:to>
    <xdr:pic>
      <xdr:nvPicPr>
        <xdr:cNvPr id="2054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57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209550</xdr:colOff>
      <xdr:row>1</xdr:row>
      <xdr:rowOff>180975</xdr:rowOff>
    </xdr:to>
    <xdr:pic>
      <xdr:nvPicPr>
        <xdr:cNvPr id="1031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4095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466725</xdr:colOff>
      <xdr:row>0</xdr:row>
      <xdr:rowOff>28575</xdr:rowOff>
    </xdr:from>
    <xdr:to>
      <xdr:col>1</xdr:col>
      <xdr:colOff>907275</xdr:colOff>
      <xdr:row>1</xdr:row>
      <xdr:rowOff>195837</xdr:rowOff>
    </xdr:to>
    <xdr:pic>
      <xdr:nvPicPr>
        <xdr:cNvPr id="3" name="Рисунок 2" descr="logo_samb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575" y="28575"/>
          <a:ext cx="440550" cy="443487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</xdr:row>
      <xdr:rowOff>0</xdr:rowOff>
    </xdr:from>
    <xdr:to>
      <xdr:col>1</xdr:col>
      <xdr:colOff>609600</xdr:colOff>
      <xdr:row>4</xdr:row>
      <xdr:rowOff>33597</xdr:rowOff>
    </xdr:to>
    <xdr:pic>
      <xdr:nvPicPr>
        <xdr:cNvPr id="4" name="Рисунок 3" descr="11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38150" y="504825"/>
          <a:ext cx="495300" cy="557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50;&#1086;&#1084;&#1072;&#1085;&#1076;&#1085;&#1099;&#1077;%20&#1089;&#1086;&#1088;&#1077;&#1074;&#1085;&#1086;&#1074;&#1072;&#1085;&#1080;&#1103;/&#1055;&#1088;&#1086;&#1090;&#1086;&#1082;&#1086;&#1083;&#1099;/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50;&#1086;&#1084;&#1072;&#1085;&#1076;&#1085;&#1099;&#1077;%20&#1089;&#1086;&#1088;&#1077;&#1074;&#1085;&#1086;&#1074;&#1072;&#1085;&#1080;&#1103;/&#1055;&#1088;&#1086;&#1090;&#1086;&#1082;&#1086;&#1083;&#1099;/&#1056;&#1077;&#1082;&#1074;&#1080;&#1079;&#1080;&#1090;&#109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 refreshError="1">
        <row r="2">
          <cell r="A2" t="str">
            <v>Первенство  России по САМБО среди юниорок 1989-90 гг.р.</v>
          </cell>
        </row>
        <row r="3">
          <cell r="A3" t="str">
            <v>02-06 февраля 2009 г.        г. Кстово</v>
          </cell>
        </row>
        <row r="6">
          <cell r="A6" t="str">
            <v>Гл. судья, судья МК</v>
          </cell>
          <cell r="G6" t="str">
            <v>Ю.А. Шоя</v>
          </cell>
        </row>
        <row r="7">
          <cell r="G7" t="str">
            <v>/г.Астрахань/</v>
          </cell>
        </row>
        <row r="8">
          <cell r="A8" t="str">
            <v>Гл. секретарь, судья МК</v>
          </cell>
          <cell r="G8" t="str">
            <v>Н.Ю.Глушкова</v>
          </cell>
        </row>
        <row r="9">
          <cell r="G9" t="str">
            <v>/г.Рязань/</v>
          </cell>
        </row>
        <row r="20">
          <cell r="A20" t="str">
            <v>Гл. судья, судья МК</v>
          </cell>
          <cell r="G20" t="str">
            <v>Е.В. Чичваркин</v>
          </cell>
        </row>
        <row r="21">
          <cell r="G21" t="str">
            <v>/г.Владимир/</v>
          </cell>
        </row>
        <row r="22">
          <cell r="G22" t="str">
            <v>Н.И.Доронкин</v>
          </cell>
        </row>
        <row r="23">
          <cell r="G23" t="str">
            <v>/г.Владимир/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</sheetNames>
    <sheetDataSet>
      <sheetData sheetId="0">
        <row r="2">
          <cell r="A2" t="str">
            <v>XIV Международный юношеский командный турнир по борьбе самбо "Победа", среди юношей 1998-99 г.р.</v>
          </cell>
        </row>
        <row r="3">
          <cell r="A3" t="str">
            <v>02 - 05 мая 2014 года                                  г. Санкт-Петербург, Д/с "Юбилейный"</v>
          </cell>
        </row>
        <row r="11">
          <cell r="A11" t="str">
            <v>Гл. судья, судья МК</v>
          </cell>
          <cell r="G11" t="str">
            <v>Бабоян Р.М.</v>
          </cell>
        </row>
        <row r="12">
          <cell r="G12" t="str">
            <v>/г. Армавир/</v>
          </cell>
        </row>
        <row r="13">
          <cell r="A13" t="str">
            <v>Гл. секретарь, судья ВК</v>
          </cell>
          <cell r="G13" t="str">
            <v>Дроков А.Н.</v>
          </cell>
        </row>
        <row r="14">
          <cell r="G14" t="str">
            <v>/г. Москва/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U36"/>
  <sheetViews>
    <sheetView topLeftCell="B5" workbookViewId="0">
      <selection activeCell="K12" sqref="K12"/>
    </sheetView>
  </sheetViews>
  <sheetFormatPr defaultRowHeight="12.75"/>
  <cols>
    <col min="1" max="1" width="6.85546875" customWidth="1"/>
    <col min="2" max="2" width="8" customWidth="1"/>
    <col min="3" max="3" width="23.5703125" customWidth="1"/>
    <col min="4" max="4" width="13.140625" customWidth="1"/>
    <col min="5" max="5" width="13.28515625" customWidth="1"/>
    <col min="6" max="6" width="10.140625" customWidth="1"/>
    <col min="7" max="7" width="19.7109375" customWidth="1"/>
  </cols>
  <sheetData>
    <row r="1" spans="1:21" ht="27.75" customHeight="1">
      <c r="A1" s="85" t="s">
        <v>23</v>
      </c>
      <c r="B1" s="85"/>
      <c r="C1" s="85"/>
      <c r="D1" s="85"/>
      <c r="E1" s="85"/>
      <c r="F1" s="85"/>
      <c r="G1" s="85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22.5" customHeight="1" thickBot="1">
      <c r="A2" s="86" t="s">
        <v>22</v>
      </c>
      <c r="B2" s="87"/>
      <c r="C2" s="87"/>
      <c r="D2" s="87"/>
      <c r="E2" s="87"/>
      <c r="F2" s="87"/>
      <c r="G2" s="87"/>
    </row>
    <row r="3" spans="1:21" ht="31.5" customHeight="1" thickBot="1">
      <c r="A3" s="90" t="str">
        <f>HYPERLINK([1]реквизиты!$A$2)</f>
        <v>Первенство  России по САМБО среди юниорок 1989-90 гг.р.</v>
      </c>
      <c r="B3" s="91"/>
      <c r="C3" s="91"/>
      <c r="D3" s="91"/>
      <c r="E3" s="91"/>
      <c r="F3" s="91"/>
      <c r="G3" s="92"/>
    </row>
    <row r="4" spans="1:21" ht="21.75" customHeight="1">
      <c r="A4" s="99" t="str">
        <f>HYPERLINK([1]реквизиты!$A$3)</f>
        <v>02-06 февраля 2009 г.        г. Кстово</v>
      </c>
      <c r="B4" s="99"/>
      <c r="C4" s="99"/>
      <c r="D4" s="99"/>
      <c r="E4" s="99"/>
      <c r="F4" s="99"/>
      <c r="G4" s="99"/>
    </row>
    <row r="5" spans="1:21" ht="20.25" customHeight="1">
      <c r="D5" s="100" t="str">
        <f>HYPERLINK(пр.взв.!D4)</f>
        <v/>
      </c>
      <c r="E5" s="100"/>
    </row>
    <row r="6" spans="1:21" ht="12.75" customHeight="1">
      <c r="A6" s="93" t="s">
        <v>8</v>
      </c>
      <c r="B6" s="101" t="s">
        <v>2</v>
      </c>
      <c r="C6" s="93" t="s">
        <v>3</v>
      </c>
      <c r="D6" s="93" t="s">
        <v>4</v>
      </c>
      <c r="E6" s="93" t="s">
        <v>5</v>
      </c>
      <c r="F6" s="93" t="s">
        <v>7</v>
      </c>
      <c r="G6" s="93" t="s">
        <v>6</v>
      </c>
    </row>
    <row r="7" spans="1:21">
      <c r="A7" s="94"/>
      <c r="B7" s="102"/>
      <c r="C7" s="94"/>
      <c r="D7" s="94"/>
      <c r="E7" s="94"/>
      <c r="F7" s="94"/>
      <c r="G7" s="94"/>
    </row>
    <row r="8" spans="1:21" ht="12.75" customHeight="1">
      <c r="A8" s="97"/>
      <c r="B8" s="98"/>
      <c r="C8" s="88" t="e">
        <f>VLOOKUP(B8,пр.взв.!B7:G22,2,FALSE)</f>
        <v>#N/A</v>
      </c>
      <c r="D8" s="95" t="e">
        <f>VLOOKUP(B8,пр.взв.!B7:G22,3,FALSE)</f>
        <v>#N/A</v>
      </c>
      <c r="E8" s="95" t="e">
        <f>VLOOKUP(B8,пр.взв.!B7:G22,4,FALSE)</f>
        <v>#N/A</v>
      </c>
      <c r="F8" s="95" t="e">
        <f>VLOOKUP(B8,пр.взв.!B7:G22,5,FALSE)</f>
        <v>#N/A</v>
      </c>
      <c r="G8" s="88" t="e">
        <f>VLOOKUP(B8,пр.взв.!B7:G22,6,FALSE)</f>
        <v>#N/A</v>
      </c>
    </row>
    <row r="9" spans="1:21">
      <c r="A9" s="97"/>
      <c r="B9" s="98"/>
      <c r="C9" s="89"/>
      <c r="D9" s="96"/>
      <c r="E9" s="96"/>
      <c r="F9" s="96"/>
      <c r="G9" s="89"/>
    </row>
    <row r="10" spans="1:21" ht="12.75" customHeight="1">
      <c r="A10" s="97"/>
      <c r="B10" s="98"/>
      <c r="C10" s="88" t="e">
        <f>VLOOKUP(B10,пр.взв.!B7:G22,2,FALSE)</f>
        <v>#N/A</v>
      </c>
      <c r="D10" s="95" t="e">
        <f>VLOOKUP(B10,пр.взв.!B7:G22,3,FALSE)</f>
        <v>#N/A</v>
      </c>
      <c r="E10" s="95" t="e">
        <f>VLOOKUP(B10,пр.взв.!B7:G22,4,FALSE)</f>
        <v>#N/A</v>
      </c>
      <c r="F10" s="95" t="e">
        <f>VLOOKUP(B10,пр.взв.!B7:G22,5,FALSE)</f>
        <v>#N/A</v>
      </c>
      <c r="G10" s="88" t="e">
        <f>VLOOKUP(B10,пр.взв.!B7:G22,6,FALSE)</f>
        <v>#N/A</v>
      </c>
    </row>
    <row r="11" spans="1:21">
      <c r="A11" s="97"/>
      <c r="B11" s="98"/>
      <c r="C11" s="89"/>
      <c r="D11" s="96"/>
      <c r="E11" s="96"/>
      <c r="F11" s="96"/>
      <c r="G11" s="89"/>
    </row>
    <row r="12" spans="1:21" ht="12.75" customHeight="1">
      <c r="A12" s="97"/>
      <c r="B12" s="98"/>
      <c r="C12" s="88" t="e">
        <f>VLOOKUP(B12,пр.взв.!B7:G22,2,FALSE)</f>
        <v>#N/A</v>
      </c>
      <c r="D12" s="95" t="e">
        <f>VLOOKUP(B12,пр.взв.!B7:G22,3,FALSE)</f>
        <v>#N/A</v>
      </c>
      <c r="E12" s="95" t="e">
        <f>VLOOKUP(B12,пр.взв.!B7:G22,4,FALSE)</f>
        <v>#N/A</v>
      </c>
      <c r="F12" s="95" t="e">
        <f>VLOOKUP(B12,пр.взв.!B7:G22,5,FALSE)</f>
        <v>#N/A</v>
      </c>
      <c r="G12" s="88" t="e">
        <f>VLOOKUP(B12,пр.взв.!B7:G22,6,FALSE)</f>
        <v>#N/A</v>
      </c>
    </row>
    <row r="13" spans="1:21">
      <c r="A13" s="97"/>
      <c r="B13" s="98"/>
      <c r="C13" s="89"/>
      <c r="D13" s="96"/>
      <c r="E13" s="96"/>
      <c r="F13" s="96"/>
      <c r="G13" s="89"/>
    </row>
    <row r="14" spans="1:21" ht="12.75" customHeight="1">
      <c r="A14" s="97"/>
      <c r="B14" s="98"/>
      <c r="C14" s="88" t="e">
        <f>VLOOKUP(B14,пр.взв.!B7:G22,2,FALSE)</f>
        <v>#N/A</v>
      </c>
      <c r="D14" s="95" t="e">
        <f>VLOOKUP(B14,пр.взв.!B7:G22,3,FALSE)</f>
        <v>#N/A</v>
      </c>
      <c r="E14" s="95" t="e">
        <f>VLOOKUP(B14,пр.взв.!B7:G22,4,FALSE)</f>
        <v>#N/A</v>
      </c>
      <c r="F14" s="95" t="e">
        <f>VLOOKUP(B14,пр.взв.!B7:G22,5,FALSE)</f>
        <v>#N/A</v>
      </c>
      <c r="G14" s="88" t="e">
        <f>VLOOKUP(B14,пр.взв.!B7:G22,6,FALSE)</f>
        <v>#N/A</v>
      </c>
    </row>
    <row r="15" spans="1:21">
      <c r="A15" s="97"/>
      <c r="B15" s="98"/>
      <c r="C15" s="89"/>
      <c r="D15" s="96"/>
      <c r="E15" s="96"/>
      <c r="F15" s="96"/>
      <c r="G15" s="89"/>
    </row>
    <row r="16" spans="1:21" ht="12.75" customHeight="1">
      <c r="A16" s="97"/>
      <c r="B16" s="98"/>
      <c r="C16" s="88" t="e">
        <f>VLOOKUP(B16,пр.взв.!B15:G30,2,FALSE)</f>
        <v>#N/A</v>
      </c>
      <c r="D16" s="95" t="e">
        <f>VLOOKUP(B16,пр.взв.!B7:G22,3,FALSE)</f>
        <v>#N/A</v>
      </c>
      <c r="E16" s="95" t="e">
        <f>VLOOKUP(B16,пр.взв.!B7:G22,4,FALSE)</f>
        <v>#N/A</v>
      </c>
      <c r="F16" s="95" t="e">
        <f>VLOOKUP(B16,пр.взв.!B7:G22,5,FALSE)</f>
        <v>#N/A</v>
      </c>
      <c r="G16" s="88" t="e">
        <f>VLOOKUP(B16,пр.взв.!B7:G22,6,FALSE)</f>
        <v>#N/A</v>
      </c>
    </row>
    <row r="17" spans="1:7">
      <c r="A17" s="97"/>
      <c r="B17" s="98"/>
      <c r="C17" s="89"/>
      <c r="D17" s="96"/>
      <c r="E17" s="96"/>
      <c r="F17" s="96"/>
      <c r="G17" s="89"/>
    </row>
    <row r="18" spans="1:7" ht="12.75" customHeight="1">
      <c r="A18" s="97"/>
      <c r="B18" s="98"/>
      <c r="C18" s="88" t="e">
        <f>VLOOKUP(B18,пр.взв.!B7:G22,2,FALSE)</f>
        <v>#N/A</v>
      </c>
      <c r="D18" s="95" t="e">
        <f>VLOOKUP(B18,пр.взв.!B7:G22,3,FALSE)</f>
        <v>#N/A</v>
      </c>
      <c r="E18" s="95" t="e">
        <f>VLOOKUP(B18,пр.взв.!B7:G22,4,FALSE)</f>
        <v>#N/A</v>
      </c>
      <c r="F18" s="95" t="e">
        <f>VLOOKUP(B18,пр.взв.!B7:G22,5,FALSE)</f>
        <v>#N/A</v>
      </c>
      <c r="G18" s="88" t="e">
        <f>VLOOKUP(B18,пр.взв.!B7:G22,6,FALSE)</f>
        <v>#N/A</v>
      </c>
    </row>
    <row r="19" spans="1:7">
      <c r="A19" s="97"/>
      <c r="B19" s="98"/>
      <c r="C19" s="89"/>
      <c r="D19" s="96"/>
      <c r="E19" s="96"/>
      <c r="F19" s="96"/>
      <c r="G19" s="89"/>
    </row>
    <row r="20" spans="1:7" ht="12.75" customHeight="1">
      <c r="A20" s="97"/>
      <c r="B20" s="98"/>
      <c r="C20" s="88" t="e">
        <f>VLOOKUP(B20,пр.взв.!B7:G22,2,FALSE)</f>
        <v>#N/A</v>
      </c>
      <c r="D20" s="95" t="e">
        <f>VLOOKUP(B20,пр.взв.!B7:G22,3,FALSE)</f>
        <v>#N/A</v>
      </c>
      <c r="E20" s="95" t="e">
        <f>VLOOKUP(B20,пр.взв.!B7:G22,4,FALSE)</f>
        <v>#N/A</v>
      </c>
      <c r="F20" s="95" t="e">
        <f>VLOOKUP(B20,пр.взв.!B7:G22,5,FALSE)</f>
        <v>#N/A</v>
      </c>
      <c r="G20" s="88" t="e">
        <f>VLOOKUP(B20,пр.взв.!B7:G22,6,FALSE)</f>
        <v>#N/A</v>
      </c>
    </row>
    <row r="21" spans="1:7">
      <c r="A21" s="97"/>
      <c r="B21" s="98"/>
      <c r="C21" s="89"/>
      <c r="D21" s="96"/>
      <c r="E21" s="96"/>
      <c r="F21" s="96"/>
      <c r="G21" s="89"/>
    </row>
    <row r="22" spans="1:7" ht="12.75" customHeight="1">
      <c r="A22" s="97"/>
      <c r="B22" s="98"/>
      <c r="C22" s="88" t="e">
        <f>VLOOKUP(B22,пр.взв.!B7:G22,2,FALSE)</f>
        <v>#N/A</v>
      </c>
      <c r="D22" s="95" t="e">
        <f>VLOOKUP(B22,пр.взв.!B7:G22,3,FALSE)</f>
        <v>#N/A</v>
      </c>
      <c r="E22" s="95" t="e">
        <f>VLOOKUP(B22,пр.взв.!B7:G22,4,FALSE)</f>
        <v>#N/A</v>
      </c>
      <c r="F22" s="95" t="e">
        <f>VLOOKUP(B22,пр.взв.!B7:G22,5,FALSE)</f>
        <v>#N/A</v>
      </c>
      <c r="G22" s="88" t="e">
        <f>VLOOKUP(B22,пр.взв.!B7:G22,6,FALSE)</f>
        <v>#N/A</v>
      </c>
    </row>
    <row r="23" spans="1:7">
      <c r="A23" s="97"/>
      <c r="B23" s="98"/>
      <c r="C23" s="89"/>
      <c r="D23" s="96"/>
      <c r="E23" s="96"/>
      <c r="F23" s="96"/>
      <c r="G23" s="89"/>
    </row>
    <row r="29" spans="1:7">
      <c r="A29" s="5"/>
      <c r="B29" s="5"/>
      <c r="C29" s="5"/>
      <c r="D29" s="5"/>
      <c r="E29" s="5"/>
      <c r="F29" s="5"/>
      <c r="G29" s="5"/>
    </row>
    <row r="30" spans="1:7" ht="15">
      <c r="A30" s="44"/>
      <c r="B30" s="44"/>
      <c r="C30" s="44"/>
      <c r="D30" s="5"/>
      <c r="E30" s="5"/>
      <c r="F30" s="5"/>
      <c r="G30" s="5"/>
    </row>
    <row r="31" spans="1:7" ht="15">
      <c r="A31" s="42" t="str">
        <f>HYPERLINK([1]реквизиты!$A$6)</f>
        <v>Гл. судья, судья МК</v>
      </c>
      <c r="B31" s="44"/>
      <c r="C31" s="45"/>
      <c r="D31" s="41"/>
      <c r="E31" s="41"/>
      <c r="F31" s="43" t="str">
        <f>HYPERLINK([1]реквизиты!$G$6)</f>
        <v>Ю.А. Шоя</v>
      </c>
      <c r="G31" s="5"/>
    </row>
    <row r="32" spans="1:7" ht="15">
      <c r="A32" s="44"/>
      <c r="B32" s="44"/>
      <c r="C32" s="45"/>
      <c r="D32" s="5"/>
      <c r="E32" s="5"/>
      <c r="F32" s="4" t="str">
        <f>HYPERLINK([1]реквизиты!$G$7)</f>
        <v>/г.Астрахань/</v>
      </c>
      <c r="G32" s="5"/>
    </row>
    <row r="33" spans="1:7" ht="15">
      <c r="A33" s="44"/>
      <c r="B33" s="44"/>
      <c r="C33" s="45"/>
      <c r="D33" s="5"/>
      <c r="E33" s="5"/>
      <c r="F33" s="5"/>
      <c r="G33" s="5"/>
    </row>
    <row r="34" spans="1:7" ht="15">
      <c r="A34" s="42" t="str">
        <f>HYPERLINK([1]реквизиты!$A$8)</f>
        <v>Гл. секретарь, судья МК</v>
      </c>
      <c r="B34" s="44"/>
      <c r="C34" s="45"/>
      <c r="D34" s="41"/>
      <c r="E34" s="41"/>
      <c r="F34" s="43" t="str">
        <f>HYPERLINK([1]реквизиты!$G$8)</f>
        <v>Н.Ю.Глушкова</v>
      </c>
      <c r="G34" s="5"/>
    </row>
    <row r="35" spans="1:7" ht="15">
      <c r="A35" s="44"/>
      <c r="B35" s="44"/>
      <c r="C35" s="44"/>
      <c r="D35" s="5"/>
      <c r="E35" s="5"/>
      <c r="F35" s="4" t="str">
        <f>HYPERLINK([1]реквизиты!$G$9)</f>
        <v>/г.Рязань/</v>
      </c>
      <c r="G35" s="5"/>
    </row>
    <row r="36" spans="1:7">
      <c r="A36" s="5"/>
      <c r="B36" s="5"/>
      <c r="C36" s="5"/>
      <c r="D36" s="5"/>
      <c r="E36" s="5"/>
      <c r="F36" s="5"/>
      <c r="G36" s="5"/>
    </row>
  </sheetData>
  <mergeCells count="68">
    <mergeCell ref="E20:E21"/>
    <mergeCell ref="F20:F21"/>
    <mergeCell ref="E22:E23"/>
    <mergeCell ref="F22:F23"/>
    <mergeCell ref="A20:A21"/>
    <mergeCell ref="B20:B21"/>
    <mergeCell ref="A22:A23"/>
    <mergeCell ref="B22:B23"/>
    <mergeCell ref="C22:C23"/>
    <mergeCell ref="D22:D23"/>
    <mergeCell ref="C20:C21"/>
    <mergeCell ref="D20:D21"/>
    <mergeCell ref="E10:E11"/>
    <mergeCell ref="F10:F11"/>
    <mergeCell ref="E12:E13"/>
    <mergeCell ref="F12:F13"/>
    <mergeCell ref="A18:A19"/>
    <mergeCell ref="B18:B19"/>
    <mergeCell ref="C18:C19"/>
    <mergeCell ref="D18:D19"/>
    <mergeCell ref="A16:A17"/>
    <mergeCell ref="B16:B17"/>
    <mergeCell ref="C16:C17"/>
    <mergeCell ref="D16:D17"/>
    <mergeCell ref="E16:E17"/>
    <mergeCell ref="F16:F17"/>
    <mergeCell ref="E18:E19"/>
    <mergeCell ref="F18:F19"/>
    <mergeCell ref="E14:E15"/>
    <mergeCell ref="F14:F15"/>
    <mergeCell ref="A12:A13"/>
    <mergeCell ref="B12:B13"/>
    <mergeCell ref="A14:A15"/>
    <mergeCell ref="B14:B15"/>
    <mergeCell ref="C14:C15"/>
    <mergeCell ref="D14:D15"/>
    <mergeCell ref="C12:C13"/>
    <mergeCell ref="D12:D13"/>
    <mergeCell ref="A4:G4"/>
    <mergeCell ref="D5:E5"/>
    <mergeCell ref="A6:A7"/>
    <mergeCell ref="B6:B7"/>
    <mergeCell ref="C6:C7"/>
    <mergeCell ref="D6:D7"/>
    <mergeCell ref="A10:A11"/>
    <mergeCell ref="B10:B11"/>
    <mergeCell ref="C10:C11"/>
    <mergeCell ref="D10:D11"/>
    <mergeCell ref="A8:A9"/>
    <mergeCell ref="B8:B9"/>
    <mergeCell ref="C8:C9"/>
    <mergeCell ref="D8:D9"/>
    <mergeCell ref="A1:G1"/>
    <mergeCell ref="A2:G2"/>
    <mergeCell ref="G22:G23"/>
    <mergeCell ref="A3:G3"/>
    <mergeCell ref="G14:G15"/>
    <mergeCell ref="G16:G17"/>
    <mergeCell ref="G18:G19"/>
    <mergeCell ref="G20:G21"/>
    <mergeCell ref="G6:G7"/>
    <mergeCell ref="G8:G9"/>
    <mergeCell ref="G10:G11"/>
    <mergeCell ref="G12:G13"/>
    <mergeCell ref="E6:E7"/>
    <mergeCell ref="F6:F7"/>
    <mergeCell ref="E8:E9"/>
    <mergeCell ref="F8:F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A1:I46"/>
  <sheetViews>
    <sheetView topLeftCell="A15" workbookViewId="0">
      <selection activeCell="E29" sqref="E29"/>
    </sheetView>
  </sheetViews>
  <sheetFormatPr defaultRowHeight="12.75"/>
  <cols>
    <col min="1" max="1" width="6.28515625" customWidth="1"/>
    <col min="2" max="2" width="7.85546875" customWidth="1"/>
    <col min="3" max="3" width="27.5703125" customWidth="1"/>
    <col min="4" max="4" width="9.28515625" customWidth="1"/>
    <col min="5" max="5" width="12" customWidth="1"/>
    <col min="6" max="6" width="24.28515625" customWidth="1"/>
    <col min="7" max="7" width="8" customWidth="1"/>
    <col min="8" max="8" width="6.42578125" customWidth="1"/>
  </cols>
  <sheetData>
    <row r="1" spans="1:8" ht="29.45" customHeight="1" thickBot="1">
      <c r="A1" s="109" t="str">
        <f>HYPERLINK([1]реквизиты!$A$2)</f>
        <v>Первенство  России по САМБО среди юниорок 1989-90 гг.р.</v>
      </c>
      <c r="B1" s="110"/>
      <c r="C1" s="110"/>
      <c r="D1" s="110"/>
      <c r="E1" s="110"/>
      <c r="F1" s="110"/>
      <c r="G1" s="110"/>
      <c r="H1" s="110"/>
    </row>
    <row r="2" spans="1:8" ht="27.75" customHeight="1">
      <c r="D2" s="35" t="s">
        <v>17</v>
      </c>
      <c r="E2" s="47" t="str">
        <f>HYPERLINK(пр.взв.!D4)</f>
        <v/>
      </c>
    </row>
    <row r="3" spans="1:8">
      <c r="C3" s="10" t="s">
        <v>20</v>
      </c>
    </row>
    <row r="4" spans="1:8">
      <c r="C4" s="33" t="s">
        <v>9</v>
      </c>
    </row>
    <row r="5" spans="1:8">
      <c r="A5" s="97" t="s">
        <v>10</v>
      </c>
      <c r="B5" s="97" t="s">
        <v>2</v>
      </c>
      <c r="C5" s="94" t="s">
        <v>3</v>
      </c>
      <c r="D5" s="97" t="s">
        <v>11</v>
      </c>
      <c r="E5" s="97" t="s">
        <v>12</v>
      </c>
      <c r="F5" s="97" t="s">
        <v>13</v>
      </c>
      <c r="G5" s="97" t="s">
        <v>14</v>
      </c>
      <c r="H5" s="97" t="s">
        <v>15</v>
      </c>
    </row>
    <row r="6" spans="1:8">
      <c r="A6" s="93"/>
      <c r="B6" s="93"/>
      <c r="C6" s="93"/>
      <c r="D6" s="93"/>
      <c r="E6" s="93"/>
      <c r="F6" s="93"/>
      <c r="G6" s="93"/>
      <c r="H6" s="93"/>
    </row>
    <row r="7" spans="1:8">
      <c r="A7" s="106"/>
      <c r="B7" s="107"/>
      <c r="C7" s="103" t="e">
        <f>VLOOKUP(B7,пр.взв.!B7:D22,2,FALSE)</f>
        <v>#N/A</v>
      </c>
      <c r="D7" s="103" t="e">
        <f>VLOOKUP(C7,пр.взв.!C7:E22,2,FALSE)</f>
        <v>#N/A</v>
      </c>
      <c r="E7" s="103" t="e">
        <f>VLOOKUP(D7,пр.взв.!D7:F22,2,FALSE)</f>
        <v>#N/A</v>
      </c>
      <c r="F7" s="104"/>
      <c r="G7" s="105"/>
      <c r="H7" s="97"/>
    </row>
    <row r="8" spans="1:8">
      <c r="A8" s="106"/>
      <c r="B8" s="97"/>
      <c r="C8" s="103"/>
      <c r="D8" s="103"/>
      <c r="E8" s="103"/>
      <c r="F8" s="104"/>
      <c r="G8" s="105"/>
      <c r="H8" s="97"/>
    </row>
    <row r="9" spans="1:8">
      <c r="A9" s="108"/>
      <c r="B9" s="107"/>
      <c r="C9" s="103" t="e">
        <f>VLOOKUP(B9,пр.взв.!B9:D24,2,FALSE)</f>
        <v>#N/A</v>
      </c>
      <c r="D9" s="103" t="e">
        <f>VLOOKUP(C9,пр.взв.!C9:E24,2,FALSE)</f>
        <v>#N/A</v>
      </c>
      <c r="E9" s="103" t="e">
        <f>VLOOKUP(D9,пр.взв.!D9:F24,2,FALSE)</f>
        <v>#N/A</v>
      </c>
      <c r="F9" s="104"/>
      <c r="G9" s="97"/>
      <c r="H9" s="97"/>
    </row>
    <row r="10" spans="1:8">
      <c r="A10" s="108"/>
      <c r="B10" s="97"/>
      <c r="C10" s="103"/>
      <c r="D10" s="103"/>
      <c r="E10" s="103"/>
      <c r="F10" s="104"/>
      <c r="G10" s="97"/>
      <c r="H10" s="97"/>
    </row>
    <row r="11" spans="1:8" ht="29.25" customHeight="1">
      <c r="A11" s="8" t="s">
        <v>18</v>
      </c>
      <c r="B11" s="8"/>
    </row>
    <row r="12" spans="1:8" ht="20.100000000000001" customHeight="1">
      <c r="B12" s="8" t="s">
        <v>0</v>
      </c>
      <c r="C12" s="34"/>
      <c r="D12" s="34"/>
      <c r="E12" s="34"/>
      <c r="F12" s="34"/>
      <c r="G12" s="34"/>
      <c r="H12" s="34"/>
    </row>
    <row r="13" spans="1:8" ht="20.100000000000001" customHeight="1">
      <c r="B13" s="8" t="s">
        <v>1</v>
      </c>
      <c r="C13" s="34"/>
      <c r="D13" s="34"/>
      <c r="E13" s="34"/>
      <c r="F13" s="34"/>
      <c r="G13" s="34"/>
      <c r="H13" s="34"/>
    </row>
    <row r="14" spans="1:8" ht="20.100000000000001" customHeight="1"/>
    <row r="15" spans="1:8" ht="20.100000000000001" customHeight="1">
      <c r="C15" s="10" t="s">
        <v>20</v>
      </c>
    </row>
    <row r="16" spans="1:8" ht="24" customHeight="1">
      <c r="C16" s="33" t="s">
        <v>19</v>
      </c>
      <c r="E16" s="47" t="str">
        <f>HYPERLINK(пр.взв.!D4)</f>
        <v/>
      </c>
    </row>
    <row r="17" spans="1:9">
      <c r="A17" s="97" t="s">
        <v>10</v>
      </c>
      <c r="B17" s="97" t="s">
        <v>2</v>
      </c>
      <c r="C17" s="94" t="s">
        <v>3</v>
      </c>
      <c r="D17" s="97" t="s">
        <v>11</v>
      </c>
      <c r="E17" s="97" t="s">
        <v>12</v>
      </c>
      <c r="F17" s="97" t="s">
        <v>13</v>
      </c>
      <c r="G17" s="97" t="s">
        <v>14</v>
      </c>
      <c r="H17" s="97" t="s">
        <v>15</v>
      </c>
    </row>
    <row r="18" spans="1:9">
      <c r="A18" s="93"/>
      <c r="B18" s="93"/>
      <c r="C18" s="93"/>
      <c r="D18" s="93"/>
      <c r="E18" s="93"/>
      <c r="F18" s="93"/>
      <c r="G18" s="93"/>
      <c r="H18" s="93"/>
    </row>
    <row r="19" spans="1:9" ht="12.75" customHeight="1">
      <c r="A19" s="106"/>
      <c r="B19" s="107"/>
      <c r="C19" s="103" t="e">
        <f>VLOOKUP(B19,пр.взв.!B7:E22,2,FALSE)</f>
        <v>#N/A</v>
      </c>
      <c r="D19" s="103" t="e">
        <f>VLOOKUP(C19,пр.взв.!C7:F22,2,FALSE)</f>
        <v>#N/A</v>
      </c>
      <c r="E19" s="103" t="e">
        <f>VLOOKUP(D19,пр.взв.!D7:G22,2,FALSE)</f>
        <v>#N/A</v>
      </c>
      <c r="F19" s="104"/>
      <c r="G19" s="105"/>
      <c r="H19" s="97"/>
    </row>
    <row r="20" spans="1:9">
      <c r="A20" s="106"/>
      <c r="B20" s="97"/>
      <c r="C20" s="103"/>
      <c r="D20" s="103"/>
      <c r="E20" s="103"/>
      <c r="F20" s="104"/>
      <c r="G20" s="105"/>
      <c r="H20" s="97"/>
    </row>
    <row r="21" spans="1:9" ht="12.75" customHeight="1">
      <c r="A21" s="108"/>
      <c r="B21" s="107"/>
      <c r="C21" s="103" t="e">
        <f>VLOOKUP(B21,пр.взв.!B9:E24,2,FALSE)</f>
        <v>#N/A</v>
      </c>
      <c r="D21" s="103" t="e">
        <f>VLOOKUP(C21,пр.взв.!C9:F24,2,FALSE)</f>
        <v>#N/A</v>
      </c>
      <c r="E21" s="103" t="e">
        <f>VLOOKUP(D21,пр.взв.!D9:G24,2,FALSE)</f>
        <v>#N/A</v>
      </c>
      <c r="F21" s="104"/>
      <c r="G21" s="97"/>
      <c r="H21" s="97"/>
    </row>
    <row r="22" spans="1:9">
      <c r="A22" s="108"/>
      <c r="B22" s="97"/>
      <c r="C22" s="103"/>
      <c r="D22" s="103"/>
      <c r="E22" s="103"/>
      <c r="F22" s="104"/>
      <c r="G22" s="97"/>
      <c r="H22" s="97"/>
    </row>
    <row r="23" spans="1:9" ht="29.25" customHeight="1">
      <c r="A23" s="8" t="s">
        <v>18</v>
      </c>
      <c r="B23" s="8"/>
    </row>
    <row r="24" spans="1:9" ht="20.100000000000001" customHeight="1">
      <c r="B24" s="8" t="s">
        <v>0</v>
      </c>
      <c r="C24" s="34"/>
      <c r="D24" s="34"/>
      <c r="E24" s="34"/>
      <c r="F24" s="34"/>
      <c r="G24" s="34"/>
      <c r="H24" s="34"/>
      <c r="I24" s="34"/>
    </row>
    <row r="25" spans="1:9" ht="20.100000000000001" customHeight="1">
      <c r="B25" s="8" t="s">
        <v>1</v>
      </c>
      <c r="C25" s="34"/>
      <c r="D25" s="34"/>
      <c r="E25" s="34"/>
      <c r="F25" s="34"/>
      <c r="G25" s="34"/>
      <c r="H25" s="34"/>
      <c r="I25" s="34"/>
    </row>
    <row r="26" spans="1:9" ht="20.100000000000001" customHeight="1"/>
    <row r="27" spans="1:9" ht="20.100000000000001" customHeight="1"/>
    <row r="28" spans="1:9" ht="7.5" customHeight="1"/>
    <row r="29" spans="1:9" ht="23.25" customHeight="1">
      <c r="C29" s="36" t="s">
        <v>16</v>
      </c>
      <c r="E29" s="47" t="str">
        <f>HYPERLINK(пр.взв.!D4)</f>
        <v/>
      </c>
    </row>
    <row r="30" spans="1:9">
      <c r="A30" s="97" t="s">
        <v>10</v>
      </c>
      <c r="B30" s="97" t="s">
        <v>2</v>
      </c>
      <c r="C30" s="94" t="s">
        <v>3</v>
      </c>
      <c r="D30" s="97" t="s">
        <v>11</v>
      </c>
      <c r="E30" s="97" t="s">
        <v>12</v>
      </c>
      <c r="F30" s="97" t="s">
        <v>13</v>
      </c>
      <c r="G30" s="97" t="s">
        <v>14</v>
      </c>
      <c r="H30" s="97" t="s">
        <v>15</v>
      </c>
    </row>
    <row r="31" spans="1:9">
      <c r="A31" s="93"/>
      <c r="B31" s="93"/>
      <c r="C31" s="93"/>
      <c r="D31" s="93"/>
      <c r="E31" s="93"/>
      <c r="F31" s="93"/>
      <c r="G31" s="93"/>
      <c r="H31" s="93"/>
    </row>
    <row r="32" spans="1:9" ht="12.75" customHeight="1">
      <c r="A32" s="106"/>
      <c r="B32" s="107"/>
      <c r="C32" s="103" t="e">
        <f>VLOOKUP(B32,пр.взв.!B7:E22,2,FALSE)</f>
        <v>#N/A</v>
      </c>
      <c r="D32" s="103" t="e">
        <f>VLOOKUP(C32,пр.взв.!C7:F22,2,FALSE)</f>
        <v>#N/A</v>
      </c>
      <c r="E32" s="103" t="e">
        <f>VLOOKUP(D32,пр.взв.!D7:G22,2,FALSE)</f>
        <v>#N/A</v>
      </c>
      <c r="F32" s="104"/>
      <c r="G32" s="105"/>
      <c r="H32" s="97"/>
    </row>
    <row r="33" spans="1:8">
      <c r="A33" s="106"/>
      <c r="B33" s="97"/>
      <c r="C33" s="103"/>
      <c r="D33" s="103"/>
      <c r="E33" s="103"/>
      <c r="F33" s="104"/>
      <c r="G33" s="105"/>
      <c r="H33" s="97"/>
    </row>
    <row r="34" spans="1:8" ht="12.75" customHeight="1">
      <c r="A34" s="108"/>
      <c r="B34" s="107"/>
      <c r="C34" s="103" t="e">
        <f>VLOOKUP(B34,пр.взв.!B9:E24,2,FALSE)</f>
        <v>#N/A</v>
      </c>
      <c r="D34" s="103" t="e">
        <f>VLOOKUP(C34,пр.взв.!C9:F24,2,FALSE)</f>
        <v>#N/A</v>
      </c>
      <c r="E34" s="103" t="e">
        <f>VLOOKUP(D34,пр.взв.!D9:G24,2,FALSE)</f>
        <v>#N/A</v>
      </c>
      <c r="F34" s="104"/>
      <c r="G34" s="97"/>
      <c r="H34" s="97"/>
    </row>
    <row r="35" spans="1:8">
      <c r="A35" s="108"/>
      <c r="B35" s="97"/>
      <c r="C35" s="103"/>
      <c r="D35" s="103"/>
      <c r="E35" s="103"/>
      <c r="F35" s="104"/>
      <c r="G35" s="97"/>
      <c r="H35" s="97"/>
    </row>
    <row r="36" spans="1:8" ht="29.25" customHeight="1">
      <c r="A36" s="8" t="s">
        <v>18</v>
      </c>
      <c r="B36" s="8"/>
    </row>
    <row r="37" spans="1:8" ht="20.100000000000001" customHeight="1">
      <c r="B37" s="8" t="s">
        <v>0</v>
      </c>
      <c r="C37" s="34"/>
      <c r="D37" s="34"/>
      <c r="E37" s="34"/>
      <c r="F37" s="34"/>
      <c r="G37" s="34"/>
      <c r="H37" s="34"/>
    </row>
    <row r="38" spans="1:8" ht="20.100000000000001" customHeight="1">
      <c r="B38" s="8" t="s">
        <v>1</v>
      </c>
      <c r="C38" s="34"/>
      <c r="D38" s="34"/>
      <c r="E38" s="34"/>
      <c r="F38" s="34"/>
      <c r="G38" s="34"/>
      <c r="H38" s="34"/>
    </row>
    <row r="39" spans="1:8" ht="20.100000000000001" customHeight="1"/>
    <row r="40" spans="1:8" ht="20.100000000000001" customHeight="1"/>
    <row r="41" spans="1:8" ht="20.100000000000001" customHeight="1"/>
    <row r="42" spans="1:8" ht="20.100000000000001" customHeight="1">
      <c r="A42" s="14" t="str">
        <f>HYPERLINK([1]реквизиты!$A$20)</f>
        <v>Гл. судья, судья МК</v>
      </c>
      <c r="B42" s="9"/>
      <c r="C42" s="9"/>
      <c r="D42" s="9"/>
      <c r="E42" s="2"/>
      <c r="F42" s="37" t="str">
        <f>HYPERLINK([1]реквизиты!$G$20)</f>
        <v>Е.В. Чичваркин</v>
      </c>
      <c r="G42" s="17" t="str">
        <f>HYPERLINK([1]реквизиты!$G$21)</f>
        <v>/г.Владимир/</v>
      </c>
    </row>
    <row r="43" spans="1:8" ht="20.100000000000001" customHeight="1">
      <c r="A43" s="9"/>
      <c r="B43" s="9"/>
      <c r="C43" s="9"/>
      <c r="D43" s="16"/>
      <c r="E43" s="3"/>
      <c r="F43" s="38"/>
      <c r="G43" s="3"/>
    </row>
    <row r="44" spans="1:8" ht="20.100000000000001" customHeight="1">
      <c r="A44" s="15" t="e">
        <f>HYPERLINK([1]реквизиты!$A$22)</f>
        <v>#REF!</v>
      </c>
      <c r="C44" s="9"/>
      <c r="D44" s="18"/>
      <c r="E44" s="31"/>
      <c r="F44" s="37" t="str">
        <f>HYPERLINK([1]реквизиты!$G$22)</f>
        <v>Н.И.Доронкин</v>
      </c>
      <c r="G44" s="19" t="str">
        <f>HYPERLINK([1]реквизиты!$G$23)</f>
        <v>/г.Владимир/</v>
      </c>
    </row>
    <row r="45" spans="1:8" ht="20.100000000000001" customHeight="1"/>
    <row r="46" spans="1:8" ht="20.100000000000001" customHeight="1"/>
  </sheetData>
  <mergeCells count="73">
    <mergeCell ref="A1:H1"/>
    <mergeCell ref="E34:E35"/>
    <mergeCell ref="F34:F35"/>
    <mergeCell ref="G34:G35"/>
    <mergeCell ref="H34:H35"/>
    <mergeCell ref="A34:A35"/>
    <mergeCell ref="B34:B35"/>
    <mergeCell ref="C34:C35"/>
    <mergeCell ref="D34:D35"/>
    <mergeCell ref="E32:E33"/>
    <mergeCell ref="F32:F33"/>
    <mergeCell ref="G32:G33"/>
    <mergeCell ref="H32:H33"/>
    <mergeCell ref="A32:A33"/>
    <mergeCell ref="B32:B33"/>
    <mergeCell ref="C32:C33"/>
    <mergeCell ref="D32:D33"/>
    <mergeCell ref="E30:E31"/>
    <mergeCell ref="F30:F31"/>
    <mergeCell ref="G30:G31"/>
    <mergeCell ref="H30:H31"/>
    <mergeCell ref="A30:A31"/>
    <mergeCell ref="B30:B31"/>
    <mergeCell ref="C30:C31"/>
    <mergeCell ref="D30:D31"/>
    <mergeCell ref="E21:E22"/>
    <mergeCell ref="F21:F22"/>
    <mergeCell ref="G21:G22"/>
    <mergeCell ref="H21:H22"/>
    <mergeCell ref="A21:A22"/>
    <mergeCell ref="B21:B22"/>
    <mergeCell ref="C21:C22"/>
    <mergeCell ref="D21:D22"/>
    <mergeCell ref="E19:E20"/>
    <mergeCell ref="F19:F20"/>
    <mergeCell ref="G19:G20"/>
    <mergeCell ref="H19:H20"/>
    <mergeCell ref="A19:A20"/>
    <mergeCell ref="B19:B20"/>
    <mergeCell ref="C19:C20"/>
    <mergeCell ref="D19:D20"/>
    <mergeCell ref="E17:E18"/>
    <mergeCell ref="F17:F18"/>
    <mergeCell ref="G17:G18"/>
    <mergeCell ref="H17:H18"/>
    <mergeCell ref="A17:A18"/>
    <mergeCell ref="B17:B18"/>
    <mergeCell ref="C17:C18"/>
    <mergeCell ref="D17:D18"/>
    <mergeCell ref="E9:E10"/>
    <mergeCell ref="F9:F10"/>
    <mergeCell ref="G9:G10"/>
    <mergeCell ref="H9:H10"/>
    <mergeCell ref="A9:A10"/>
    <mergeCell ref="B9:B10"/>
    <mergeCell ref="C9:C10"/>
    <mergeCell ref="D9:D10"/>
    <mergeCell ref="E7:E8"/>
    <mergeCell ref="F7:F8"/>
    <mergeCell ref="G7:G8"/>
    <mergeCell ref="H7:H8"/>
    <mergeCell ref="A7:A8"/>
    <mergeCell ref="B7:B8"/>
    <mergeCell ref="C7:C8"/>
    <mergeCell ref="D7:D8"/>
    <mergeCell ref="E5:E6"/>
    <mergeCell ref="F5:F6"/>
    <mergeCell ref="G5:G6"/>
    <mergeCell ref="H5:H6"/>
    <mergeCell ref="A5:A6"/>
    <mergeCell ref="B5:B6"/>
    <mergeCell ref="C5:C6"/>
    <mergeCell ref="D5:D6"/>
  </mergeCells>
  <phoneticPr fontId="1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K41"/>
  <sheetViews>
    <sheetView topLeftCell="A4" workbookViewId="0">
      <selection activeCell="C22" sqref="C22:C23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7" customWidth="1"/>
    <col min="5" max="5" width="15.140625" customWidth="1"/>
    <col min="7" max="7" width="18.7109375" customWidth="1"/>
  </cols>
  <sheetData>
    <row r="1" spans="1:11" ht="24" customHeight="1">
      <c r="A1" s="114" t="s">
        <v>21</v>
      </c>
      <c r="B1" s="114"/>
      <c r="C1" s="114"/>
      <c r="D1" s="67"/>
      <c r="E1" s="67"/>
      <c r="F1" s="67"/>
      <c r="G1" s="67"/>
    </row>
    <row r="2" spans="1:11" ht="33.75" customHeight="1">
      <c r="A2" s="117"/>
      <c r="B2" s="117"/>
      <c r="C2" s="117"/>
      <c r="D2" s="68"/>
      <c r="E2" s="68"/>
      <c r="F2" s="68"/>
      <c r="G2" s="68"/>
    </row>
    <row r="3" spans="1:11" ht="17.25" customHeight="1" thickBot="1">
      <c r="A3" s="118"/>
      <c r="B3" s="118"/>
      <c r="C3" s="118"/>
      <c r="D3" s="61"/>
      <c r="E3" s="61"/>
      <c r="F3" s="61"/>
      <c r="G3" s="61"/>
      <c r="H3" s="11"/>
      <c r="I3" s="11"/>
      <c r="J3" s="11"/>
      <c r="K3" s="12"/>
    </row>
    <row r="4" spans="1:11" ht="19.5" customHeight="1">
      <c r="A4" s="93" t="s">
        <v>24</v>
      </c>
      <c r="B4" s="93" t="s">
        <v>2</v>
      </c>
      <c r="C4" s="115" t="s">
        <v>25</v>
      </c>
      <c r="D4" s="67"/>
      <c r="E4" s="67"/>
      <c r="F4" s="3"/>
      <c r="G4" s="3"/>
      <c r="H4" s="13"/>
      <c r="I4" s="13"/>
      <c r="J4" s="13"/>
    </row>
    <row r="5" spans="1:11" ht="12.75" customHeight="1" thickBot="1">
      <c r="A5" s="94"/>
      <c r="B5" s="94"/>
      <c r="C5" s="116"/>
      <c r="D5" s="53"/>
      <c r="E5" s="53"/>
      <c r="F5" s="53"/>
      <c r="G5" s="53"/>
    </row>
    <row r="6" spans="1:11">
      <c r="A6" s="111">
        <v>1</v>
      </c>
      <c r="B6" s="112">
        <v>1</v>
      </c>
      <c r="C6" s="113" t="s">
        <v>27</v>
      </c>
      <c r="D6" s="53"/>
      <c r="E6" s="53"/>
      <c r="F6" s="53"/>
      <c r="G6" s="53"/>
    </row>
    <row r="7" spans="1:11" ht="12.75" customHeight="1">
      <c r="A7" s="111"/>
      <c r="B7" s="112"/>
      <c r="C7" s="113"/>
      <c r="D7" s="70"/>
      <c r="E7" s="70"/>
      <c r="F7" s="69"/>
      <c r="G7" s="70"/>
    </row>
    <row r="8" spans="1:11">
      <c r="A8" s="111">
        <v>2</v>
      </c>
      <c r="B8" s="112">
        <v>2</v>
      </c>
      <c r="C8" s="113" t="s">
        <v>30</v>
      </c>
      <c r="D8" s="70"/>
      <c r="E8" s="70"/>
      <c r="F8" s="69"/>
      <c r="G8" s="70"/>
    </row>
    <row r="9" spans="1:11" ht="12.75" customHeight="1">
      <c r="A9" s="111"/>
      <c r="B9" s="112"/>
      <c r="C9" s="113"/>
      <c r="D9" s="70"/>
      <c r="E9" s="70"/>
      <c r="F9" s="69"/>
      <c r="G9" s="70"/>
    </row>
    <row r="10" spans="1:11" ht="12.75" customHeight="1">
      <c r="A10" s="111">
        <v>3</v>
      </c>
      <c r="B10" s="112">
        <v>3</v>
      </c>
      <c r="C10" s="113" t="s">
        <v>34</v>
      </c>
      <c r="D10" s="70"/>
      <c r="E10" s="70"/>
      <c r="F10" s="69"/>
      <c r="G10" s="70"/>
    </row>
    <row r="11" spans="1:11" ht="12.75" customHeight="1">
      <c r="A11" s="111"/>
      <c r="B11" s="112"/>
      <c r="C11" s="113"/>
      <c r="D11" s="70"/>
      <c r="E11" s="70"/>
      <c r="F11" s="69"/>
      <c r="G11" s="70"/>
    </row>
    <row r="12" spans="1:11" ht="15" customHeight="1">
      <c r="A12" s="111">
        <v>4</v>
      </c>
      <c r="B12" s="112">
        <v>4</v>
      </c>
      <c r="C12" s="113" t="s">
        <v>32</v>
      </c>
      <c r="D12" s="70"/>
      <c r="E12" s="70"/>
      <c r="F12" s="69"/>
      <c r="G12" s="70"/>
    </row>
    <row r="13" spans="1:11" ht="12.75" customHeight="1">
      <c r="A13" s="111"/>
      <c r="B13" s="112"/>
      <c r="C13" s="113"/>
      <c r="D13" s="70"/>
      <c r="E13" s="70"/>
      <c r="F13" s="69"/>
      <c r="G13" s="69"/>
    </row>
    <row r="14" spans="1:11" ht="15" customHeight="1">
      <c r="A14" s="111">
        <v>5</v>
      </c>
      <c r="B14" s="112">
        <v>5</v>
      </c>
      <c r="C14" s="113" t="s">
        <v>33</v>
      </c>
      <c r="D14" s="70"/>
      <c r="E14" s="70"/>
      <c r="F14" s="69"/>
      <c r="G14" s="69"/>
    </row>
    <row r="15" spans="1:11" ht="15" customHeight="1">
      <c r="A15" s="111"/>
      <c r="B15" s="112"/>
      <c r="C15" s="113"/>
      <c r="D15" s="70"/>
      <c r="E15" s="70"/>
      <c r="F15" s="69"/>
      <c r="G15" s="70"/>
    </row>
    <row r="16" spans="1:11" ht="15.75" customHeight="1">
      <c r="A16" s="111">
        <v>6</v>
      </c>
      <c r="B16" s="112">
        <v>6</v>
      </c>
      <c r="C16" s="113" t="s">
        <v>29</v>
      </c>
      <c r="D16" s="70"/>
      <c r="E16" s="70"/>
      <c r="F16" s="69"/>
      <c r="G16" s="70"/>
    </row>
    <row r="17" spans="1:7" ht="12.75" customHeight="1">
      <c r="A17" s="111"/>
      <c r="B17" s="112"/>
      <c r="C17" s="113"/>
      <c r="D17" s="70"/>
      <c r="E17" s="70"/>
      <c r="F17" s="69"/>
      <c r="G17" s="70"/>
    </row>
    <row r="18" spans="1:7" ht="15" customHeight="1">
      <c r="A18" s="111">
        <v>7</v>
      </c>
      <c r="B18" s="112">
        <v>7</v>
      </c>
      <c r="C18" s="113" t="s">
        <v>35</v>
      </c>
      <c r="D18" s="70"/>
      <c r="E18" s="70"/>
      <c r="F18" s="69"/>
      <c r="G18" s="70"/>
    </row>
    <row r="19" spans="1:7" ht="12.75" customHeight="1">
      <c r="A19" s="111"/>
      <c r="B19" s="112"/>
      <c r="C19" s="113"/>
      <c r="D19" s="70"/>
      <c r="E19" s="70"/>
      <c r="F19" s="69"/>
      <c r="G19" s="70"/>
    </row>
    <row r="20" spans="1:7" ht="15" customHeight="1">
      <c r="A20" s="111">
        <v>8</v>
      </c>
      <c r="B20" s="112">
        <v>8</v>
      </c>
      <c r="C20" s="113" t="s">
        <v>36</v>
      </c>
      <c r="D20" s="70"/>
      <c r="E20" s="70"/>
      <c r="F20" s="69"/>
      <c r="G20" s="70"/>
    </row>
    <row r="21" spans="1:7" ht="12.75" customHeight="1">
      <c r="A21" s="111"/>
      <c r="B21" s="112"/>
      <c r="C21" s="113"/>
      <c r="D21" s="70"/>
      <c r="E21" s="70"/>
      <c r="F21" s="69"/>
      <c r="G21" s="70"/>
    </row>
    <row r="22" spans="1:7" ht="15" customHeight="1">
      <c r="A22" s="111">
        <v>9</v>
      </c>
      <c r="B22" s="112">
        <v>9</v>
      </c>
      <c r="C22" s="113" t="s">
        <v>31</v>
      </c>
      <c r="D22" s="70"/>
      <c r="E22" s="70"/>
      <c r="F22" s="69"/>
      <c r="G22" s="70"/>
    </row>
    <row r="23" spans="1:7">
      <c r="A23" s="111"/>
      <c r="B23" s="112"/>
      <c r="C23" s="113"/>
      <c r="D23" s="3"/>
      <c r="E23" s="3"/>
      <c r="F23" s="3"/>
      <c r="G23" s="3"/>
    </row>
    <row r="24" spans="1:7" ht="15" customHeight="1">
      <c r="A24" s="111">
        <v>10</v>
      </c>
      <c r="B24" s="112">
        <v>10</v>
      </c>
      <c r="C24" s="113" t="s">
        <v>28</v>
      </c>
      <c r="D24" s="3"/>
      <c r="E24" s="3"/>
      <c r="F24" s="3"/>
      <c r="G24" s="3"/>
    </row>
    <row r="25" spans="1:7">
      <c r="A25" s="111"/>
      <c r="B25" s="112"/>
      <c r="C25" s="113"/>
      <c r="D25" s="3"/>
      <c r="E25" s="71"/>
      <c r="F25" s="71"/>
      <c r="G25" s="3"/>
    </row>
    <row r="26" spans="1:7" ht="24" customHeight="1">
      <c r="A26" s="14"/>
      <c r="B26" s="9"/>
      <c r="C26" s="9"/>
      <c r="D26" s="9"/>
      <c r="E26" s="15"/>
      <c r="F26" s="3"/>
      <c r="G26" s="3"/>
    </row>
    <row r="27" spans="1:7" ht="19.5" customHeight="1">
      <c r="A27" s="9"/>
      <c r="B27" s="9"/>
      <c r="C27" s="9"/>
      <c r="D27" s="9"/>
      <c r="E27" s="17" t="str">
        <f>HYPERLINK([1]реквизиты!$G$21)</f>
        <v>/г.Владимир/</v>
      </c>
    </row>
    <row r="28" spans="1:7" ht="26.25" customHeight="1">
      <c r="A28" s="15" t="e">
        <f>HYPERLINK([1]реквизиты!$A$22)</f>
        <v>#REF!</v>
      </c>
      <c r="B28" s="9"/>
      <c r="C28" s="9"/>
      <c r="D28" s="9"/>
      <c r="E28" s="15" t="str">
        <f>HYPERLINK([1]реквизиты!$G$22)</f>
        <v>Н.И.Доронкин</v>
      </c>
    </row>
    <row r="29" spans="1:7" ht="17.25" customHeight="1">
      <c r="A29" s="8"/>
      <c r="B29" s="8"/>
      <c r="C29" s="9"/>
      <c r="D29" s="9"/>
      <c r="E29" s="17" t="str">
        <f>HYPERLINK([1]реквизиты!$G$23)</f>
        <v>/г.Владимир/</v>
      </c>
    </row>
    <row r="30" spans="1:7" ht="24.75" customHeight="1">
      <c r="E30" s="4"/>
      <c r="F30" s="6"/>
    </row>
    <row r="31" spans="1:7">
      <c r="E31" s="6"/>
      <c r="F31" s="6"/>
    </row>
    <row r="32" spans="1:7" ht="15" customHeight="1">
      <c r="E32" s="7"/>
      <c r="F32" s="7"/>
    </row>
    <row r="33" spans="5:6" ht="15.75" customHeight="1">
      <c r="E33" s="7"/>
      <c r="F33" s="7"/>
    </row>
    <row r="34" spans="5:6" ht="15" customHeight="1"/>
    <row r="36" spans="5:6" ht="15" customHeight="1"/>
    <row r="38" spans="5:6" ht="15" customHeight="1"/>
    <row r="40" spans="5:6" ht="15" customHeight="1"/>
    <row r="41" spans="5:6" ht="15.75" customHeight="1"/>
  </sheetData>
  <mergeCells count="36">
    <mergeCell ref="A2:C2"/>
    <mergeCell ref="A3:C3"/>
    <mergeCell ref="B10:B11"/>
    <mergeCell ref="C10:C11"/>
    <mergeCell ref="A12:A13"/>
    <mergeCell ref="B12:B13"/>
    <mergeCell ref="C12:C13"/>
    <mergeCell ref="C6:C7"/>
    <mergeCell ref="A8:A9"/>
    <mergeCell ref="B8:B9"/>
    <mergeCell ref="A16:A17"/>
    <mergeCell ref="B16:B17"/>
    <mergeCell ref="C16:C17"/>
    <mergeCell ref="C18:C19"/>
    <mergeCell ref="A1:C1"/>
    <mergeCell ref="A4:A5"/>
    <mergeCell ref="B4:B5"/>
    <mergeCell ref="C4:C5"/>
    <mergeCell ref="A6:A7"/>
    <mergeCell ref="B6:B7"/>
    <mergeCell ref="C8:C9"/>
    <mergeCell ref="A10:A11"/>
    <mergeCell ref="A14:A15"/>
    <mergeCell ref="B14:B15"/>
    <mergeCell ref="C14:C15"/>
    <mergeCell ref="A18:A19"/>
    <mergeCell ref="A24:A25"/>
    <mergeCell ref="B24:B25"/>
    <mergeCell ref="C24:C25"/>
    <mergeCell ref="B18:B19"/>
    <mergeCell ref="A20:A21"/>
    <mergeCell ref="B20:B21"/>
    <mergeCell ref="A22:A23"/>
    <mergeCell ref="B22:B23"/>
    <mergeCell ref="C22:C23"/>
    <mergeCell ref="C20:C21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AB58"/>
  <sheetViews>
    <sheetView tabSelected="1" topLeftCell="A27" workbookViewId="0">
      <selection activeCell="M1" sqref="A1:M46"/>
    </sheetView>
  </sheetViews>
  <sheetFormatPr defaultRowHeight="12.75"/>
  <cols>
    <col min="1" max="1" width="4.85546875" customWidth="1"/>
    <col min="2" max="2" width="16.140625" customWidth="1"/>
    <col min="3" max="3" width="5.140625" customWidth="1"/>
    <col min="4" max="4" width="16.140625" customWidth="1"/>
    <col min="5" max="9" width="4.7109375" customWidth="1"/>
    <col min="10" max="10" width="14.85546875" customWidth="1"/>
    <col min="11" max="11" width="5.7109375" customWidth="1"/>
    <col min="12" max="12" width="7" customWidth="1"/>
    <col min="13" max="13" width="7.140625" customWidth="1"/>
    <col min="14" max="14" width="4.140625" customWidth="1"/>
    <col min="15" max="15" width="4.7109375" customWidth="1"/>
    <col min="18" max="18" width="16.140625" customWidth="1"/>
    <col min="19" max="19" width="4.85546875" customWidth="1"/>
  </cols>
  <sheetData>
    <row r="1" spans="1:19" ht="21.75" customHeight="1">
      <c r="C1" s="143" t="s">
        <v>23</v>
      </c>
      <c r="D1" s="143"/>
      <c r="E1" s="143"/>
      <c r="F1" s="143"/>
      <c r="G1" s="143"/>
      <c r="H1" s="143"/>
      <c r="I1" s="143"/>
      <c r="J1" s="143"/>
      <c r="K1" s="75"/>
      <c r="L1" s="75"/>
      <c r="M1" s="75"/>
      <c r="N1" s="75"/>
      <c r="O1" s="46"/>
    </row>
    <row r="2" spans="1:19" ht="18" customHeight="1" thickBot="1">
      <c r="B2" s="30"/>
      <c r="C2" s="149" t="s">
        <v>37</v>
      </c>
      <c r="D2" s="149"/>
      <c r="E2" s="149"/>
      <c r="F2" s="149"/>
      <c r="G2" s="149"/>
      <c r="H2" s="149"/>
      <c r="I2" s="149"/>
      <c r="J2" s="149"/>
      <c r="K2" s="30"/>
      <c r="L2" s="30"/>
      <c r="M2" s="30"/>
      <c r="N2" s="30"/>
    </row>
    <row r="3" spans="1:19" ht="26.25" customHeight="1" thickBot="1">
      <c r="A3" s="72"/>
      <c r="B3" s="73"/>
      <c r="C3" s="146" t="str">
        <f>HYPERLINK([2]реквизиты!$A$2)</f>
        <v>XIV Международный юношеский командный турнир по борьбе самбо "Победа", среди юношей 1998-99 г.р.</v>
      </c>
      <c r="D3" s="147"/>
      <c r="E3" s="147"/>
      <c r="F3" s="147"/>
      <c r="G3" s="147"/>
      <c r="H3" s="147"/>
      <c r="I3" s="147"/>
      <c r="J3" s="148"/>
      <c r="K3" s="73"/>
      <c r="L3" s="73"/>
      <c r="M3" s="62"/>
      <c r="N3" s="60"/>
    </row>
    <row r="4" spans="1:19" ht="15" customHeight="1">
      <c r="C4" s="144" t="str">
        <f>HYPERLINK([2]реквизиты!$A$3)</f>
        <v>02 - 05 мая 2014 года                                  г. Санкт-Петербург, Д/с "Юбилейный"</v>
      </c>
      <c r="D4" s="144"/>
      <c r="E4" s="144"/>
      <c r="F4" s="144"/>
      <c r="G4" s="144"/>
      <c r="H4" s="144"/>
      <c r="I4" s="144"/>
      <c r="J4" s="144"/>
      <c r="K4" s="74"/>
      <c r="L4" s="74"/>
      <c r="M4" s="61"/>
      <c r="N4" s="61"/>
    </row>
    <row r="5" spans="1:19" ht="18" customHeight="1" thickBot="1">
      <c r="A5" s="49" t="s">
        <v>0</v>
      </c>
      <c r="B5" s="52"/>
      <c r="C5" s="21"/>
      <c r="D5" s="21"/>
      <c r="G5" s="145" t="s">
        <v>16</v>
      </c>
      <c r="H5" s="145"/>
      <c r="I5" s="145"/>
      <c r="J5" s="24"/>
      <c r="L5" s="32"/>
      <c r="M5" s="32"/>
      <c r="N5" s="32"/>
      <c r="O5" s="32"/>
      <c r="P5" s="3"/>
      <c r="Q5" s="3"/>
      <c r="R5" s="3"/>
      <c r="S5" s="3"/>
    </row>
    <row r="6" spans="1:19" ht="12.75" customHeight="1" thickBot="1">
      <c r="A6" s="134">
        <v>1</v>
      </c>
      <c r="B6" s="142" t="str">
        <f>VLOOKUP(A6,пр.взв.!B6:C23,2,FALSE)</f>
        <v>СМОЛЕНСК</v>
      </c>
      <c r="L6" s="3"/>
      <c r="M6" s="3"/>
      <c r="N6" s="3"/>
      <c r="O6" s="24"/>
      <c r="P6" s="24"/>
      <c r="Q6" s="24"/>
      <c r="R6" s="52"/>
      <c r="S6" s="51"/>
    </row>
    <row r="7" spans="1:19" ht="12.75" customHeight="1" thickBot="1">
      <c r="A7" s="135"/>
      <c r="B7" s="121"/>
      <c r="C7" s="81">
        <v>1</v>
      </c>
      <c r="D7" s="142" t="str">
        <f>VLOOKUP(C7,пр.взв.!B6:C23,2,FALSE)</f>
        <v>СМОЛЕНСК</v>
      </c>
      <c r="E7" s="21"/>
      <c r="F7" s="21"/>
      <c r="H7" s="21"/>
      <c r="I7" s="24"/>
      <c r="J7" s="3"/>
      <c r="L7" s="55"/>
      <c r="M7" s="55"/>
      <c r="N7" s="55"/>
      <c r="O7" s="24"/>
      <c r="P7" s="24"/>
      <c r="Q7" s="56"/>
      <c r="R7" s="53"/>
      <c r="S7" s="51"/>
    </row>
    <row r="8" spans="1:19" ht="12.75" customHeight="1">
      <c r="A8" s="136">
        <v>9</v>
      </c>
      <c r="B8" s="140" t="str">
        <f>VLOOKUP(A8,пр.взв.!B8:C25,2,FALSE)</f>
        <v>МУРМАНСК</v>
      </c>
      <c r="C8" s="84" t="s">
        <v>47</v>
      </c>
      <c r="D8" s="121"/>
      <c r="E8" s="23" t="s">
        <v>40</v>
      </c>
      <c r="F8" s="25"/>
      <c r="H8" s="39"/>
      <c r="I8" s="55"/>
      <c r="J8" s="55"/>
      <c r="L8" s="55"/>
      <c r="M8" s="55"/>
      <c r="N8" s="55"/>
      <c r="O8" s="24"/>
      <c r="P8" s="24"/>
      <c r="Q8" s="24"/>
      <c r="R8" s="52"/>
      <c r="S8" s="51"/>
    </row>
    <row r="9" spans="1:19" ht="12.75" customHeight="1" thickBot="1">
      <c r="A9" s="137"/>
      <c r="B9" s="126"/>
      <c r="C9" s="136">
        <v>5</v>
      </c>
      <c r="D9" s="140" t="str">
        <f>VLOOKUP(C9,пр.взв.!B6:C23,2,FALSE)</f>
        <v>САНКТ-ПЕТЕРБУРГ</v>
      </c>
      <c r="E9" s="22" t="s">
        <v>41</v>
      </c>
      <c r="F9" s="63"/>
      <c r="G9" s="1"/>
      <c r="H9" s="32"/>
      <c r="I9" s="55"/>
      <c r="J9" s="55"/>
      <c r="L9" s="3"/>
      <c r="M9" s="3"/>
      <c r="N9" s="3"/>
      <c r="O9" s="56"/>
      <c r="P9" s="24"/>
      <c r="Q9" s="24"/>
      <c r="R9" s="53"/>
      <c r="S9" s="51"/>
    </row>
    <row r="10" spans="1:19" ht="12.75" customHeight="1" thickBot="1">
      <c r="C10" s="137"/>
      <c r="D10" s="126"/>
      <c r="E10" s="32"/>
      <c r="F10" s="27"/>
      <c r="G10" s="23" t="s">
        <v>42</v>
      </c>
      <c r="H10" s="32"/>
      <c r="I10" s="32"/>
      <c r="J10" s="3"/>
      <c r="L10" s="3"/>
      <c r="M10" s="3"/>
      <c r="N10" s="3"/>
      <c r="O10" s="24"/>
      <c r="P10" s="24"/>
      <c r="Q10" s="24"/>
      <c r="R10" s="52"/>
      <c r="S10" s="51"/>
    </row>
    <row r="11" spans="1:19" ht="12.75" customHeight="1" thickBot="1">
      <c r="C11" s="134">
        <v>3</v>
      </c>
      <c r="D11" s="142" t="str">
        <f>VLOOKUP(C11,пр.взв.!B6:C23,2,FALSE)</f>
        <v>БРЕСТ</v>
      </c>
      <c r="E11" s="32"/>
      <c r="F11" s="27"/>
      <c r="G11" s="22" t="s">
        <v>46</v>
      </c>
      <c r="H11" s="58"/>
      <c r="I11" s="24"/>
      <c r="J11" s="3"/>
      <c r="L11" s="3"/>
      <c r="M11" s="3"/>
      <c r="N11" s="3"/>
      <c r="O11" s="24"/>
      <c r="P11" s="24"/>
      <c r="Q11" s="56"/>
      <c r="R11" s="53"/>
      <c r="S11" s="51"/>
    </row>
    <row r="12" spans="1:19" ht="12.75" customHeight="1">
      <c r="C12" s="135"/>
      <c r="D12" s="121"/>
      <c r="E12" s="23" t="s">
        <v>42</v>
      </c>
      <c r="F12" s="64"/>
      <c r="G12" s="3"/>
      <c r="H12" s="26"/>
      <c r="I12" s="24"/>
      <c r="J12" s="3"/>
      <c r="L12" s="3"/>
      <c r="M12" s="3"/>
      <c r="N12" s="3"/>
      <c r="O12" s="24"/>
      <c r="P12" s="24"/>
      <c r="Q12" s="24"/>
      <c r="R12" s="52"/>
      <c r="S12" s="51"/>
    </row>
    <row r="13" spans="1:19" ht="12.75" customHeight="1" thickBot="1">
      <c r="A13" s="141" t="s">
        <v>1</v>
      </c>
      <c r="C13" s="136">
        <v>7</v>
      </c>
      <c r="D13" s="140" t="str">
        <f>VLOOKUP(C13,пр.взв.!B6:C23,2,FALSE)</f>
        <v>МОСКВА</v>
      </c>
      <c r="E13" s="22" t="s">
        <v>43</v>
      </c>
      <c r="F13" s="25"/>
      <c r="G13" s="3"/>
      <c r="H13" s="26"/>
      <c r="I13" s="24"/>
      <c r="J13" s="3"/>
      <c r="L13" s="3"/>
      <c r="M13" s="3"/>
      <c r="N13" s="3"/>
      <c r="O13" s="24"/>
      <c r="P13" s="24"/>
      <c r="Q13" s="24"/>
      <c r="R13" s="53"/>
      <c r="S13" s="51"/>
    </row>
    <row r="14" spans="1:19" ht="12.75" customHeight="1" thickBot="1">
      <c r="A14" s="141"/>
      <c r="B14" s="21"/>
      <c r="C14" s="137"/>
      <c r="D14" s="126"/>
      <c r="E14" s="54"/>
      <c r="F14" s="25"/>
      <c r="G14" s="3"/>
      <c r="H14" s="26"/>
      <c r="I14" s="24"/>
      <c r="J14" s="3"/>
      <c r="L14" s="21"/>
      <c r="M14" s="21"/>
      <c r="N14" s="21"/>
      <c r="O14" s="20"/>
    </row>
    <row r="15" spans="1:19" ht="12" customHeight="1">
      <c r="A15" s="134">
        <v>2</v>
      </c>
      <c r="B15" s="142" t="s">
        <v>30</v>
      </c>
      <c r="C15" s="54"/>
      <c r="D15" s="21"/>
      <c r="E15" s="54"/>
      <c r="F15" s="21"/>
      <c r="G15" s="24"/>
      <c r="H15" s="24"/>
      <c r="I15" s="81">
        <v>7</v>
      </c>
      <c r="J15" s="142" t="str">
        <f>VLOOKUP(I15,пр.взв.!B6:C23,2,FALSE)</f>
        <v>МОСКВА</v>
      </c>
      <c r="L15" s="21"/>
      <c r="M15" s="21"/>
      <c r="N15" s="21"/>
      <c r="O15" s="66"/>
    </row>
    <row r="16" spans="1:19" ht="12.75" customHeight="1" thickBot="1">
      <c r="A16" s="135"/>
      <c r="B16" s="121"/>
      <c r="C16" s="21"/>
      <c r="D16" s="21"/>
      <c r="E16" s="21"/>
      <c r="F16" s="21"/>
      <c r="G16" s="24"/>
      <c r="H16" s="24"/>
      <c r="I16" s="22" t="s">
        <v>41</v>
      </c>
      <c r="J16" s="126"/>
      <c r="N16" s="21"/>
      <c r="O16" s="66"/>
    </row>
    <row r="17" spans="1:19" ht="12.75" customHeight="1" thickBot="1">
      <c r="A17" s="136">
        <v>10</v>
      </c>
      <c r="B17" s="140" t="str">
        <f>VLOOKUP(A17,пр.взв.!B17:C34,2,FALSE)</f>
        <v>НОВОРОССИЙСК</v>
      </c>
      <c r="C17" s="82">
        <v>2</v>
      </c>
      <c r="D17" s="142" t="str">
        <f>VLOOKUP(C17,пр.взв.!B6:C23,2,FALSE)</f>
        <v>МИНСК</v>
      </c>
      <c r="E17" s="21"/>
      <c r="F17" s="21"/>
      <c r="G17" s="32"/>
      <c r="H17" s="59"/>
      <c r="I17" s="54"/>
      <c r="J17" s="54"/>
      <c r="N17" s="21"/>
    </row>
    <row r="18" spans="1:19" ht="12.75" customHeight="1" thickBot="1">
      <c r="A18" s="137"/>
      <c r="B18" s="126"/>
      <c r="C18" s="84" t="s">
        <v>47</v>
      </c>
      <c r="D18" s="121"/>
      <c r="E18" s="23" t="s">
        <v>44</v>
      </c>
      <c r="F18" s="25"/>
      <c r="G18" s="3"/>
      <c r="H18" s="27"/>
      <c r="L18" s="3"/>
      <c r="M18" s="3"/>
      <c r="N18" s="24"/>
      <c r="O18" s="50"/>
      <c r="P18" s="50"/>
    </row>
    <row r="19" spans="1:19" ht="12.75" customHeight="1" thickBot="1">
      <c r="A19" s="53"/>
      <c r="B19" s="3"/>
      <c r="C19" s="136">
        <v>6</v>
      </c>
      <c r="D19" s="140" t="str">
        <f>VLOOKUP(C19,пр.взв.!B6:C23,2,FALSE)</f>
        <v>ВОЛГОГРАД</v>
      </c>
      <c r="E19" s="22" t="s">
        <v>41</v>
      </c>
      <c r="F19" s="65"/>
      <c r="G19" s="3"/>
      <c r="H19" s="27"/>
      <c r="I19" s="3"/>
      <c r="J19" s="3"/>
      <c r="L19" s="3"/>
      <c r="M19" s="3"/>
      <c r="N19" s="24"/>
      <c r="O19" s="50"/>
      <c r="P19" s="50"/>
    </row>
    <row r="20" spans="1:19" ht="12.75" customHeight="1" thickBot="1">
      <c r="A20" s="3"/>
      <c r="B20" s="3"/>
      <c r="C20" s="137"/>
      <c r="D20" s="126"/>
      <c r="E20" s="24"/>
      <c r="F20" s="27"/>
      <c r="G20" s="23" t="s">
        <v>44</v>
      </c>
      <c r="H20" s="28"/>
      <c r="I20" s="3"/>
      <c r="J20" s="3"/>
      <c r="L20" s="3"/>
      <c r="M20" s="3"/>
      <c r="N20" s="29"/>
      <c r="O20" s="29"/>
      <c r="P20" s="3"/>
    </row>
    <row r="21" spans="1:19" ht="12.75" customHeight="1" thickBot="1">
      <c r="A21" s="3"/>
      <c r="B21" s="3"/>
      <c r="C21" s="134">
        <v>4</v>
      </c>
      <c r="D21" s="142" t="str">
        <f>VLOOKUP(C21,пр.взв.!B6:C23,2,FALSE)</f>
        <v>ТУЛА</v>
      </c>
      <c r="E21" s="24"/>
      <c r="F21" s="27"/>
      <c r="G21" s="22" t="s">
        <v>46</v>
      </c>
      <c r="H21" s="3"/>
      <c r="I21" s="3"/>
      <c r="J21" s="3"/>
      <c r="L21" s="3"/>
      <c r="M21" s="3"/>
      <c r="N21" s="29"/>
      <c r="O21" s="29"/>
      <c r="P21" s="3"/>
    </row>
    <row r="22" spans="1:19" ht="13.5" customHeight="1">
      <c r="A22" s="52"/>
      <c r="B22" s="3"/>
      <c r="C22" s="135"/>
      <c r="D22" s="121"/>
      <c r="E22" s="23" t="s">
        <v>45</v>
      </c>
      <c r="F22" s="64"/>
      <c r="G22" s="3"/>
      <c r="H22" s="3"/>
      <c r="I22" s="3"/>
      <c r="J22" s="3"/>
      <c r="L22" s="3"/>
      <c r="M22" s="3"/>
      <c r="N22" s="3"/>
      <c r="O22" s="50"/>
      <c r="P22" s="50"/>
    </row>
    <row r="23" spans="1:19" ht="13.5" customHeight="1" thickBot="1">
      <c r="A23" s="53"/>
      <c r="B23" s="3"/>
      <c r="C23" s="136">
        <v>8</v>
      </c>
      <c r="D23" s="140" t="str">
        <f>VLOOKUP(C23,пр.взв.!B6:C23,2,FALSE)</f>
        <v>КЕРЧЬ</v>
      </c>
      <c r="E23" s="22" t="s">
        <v>47</v>
      </c>
      <c r="F23" s="25"/>
      <c r="G23" s="3"/>
      <c r="H23" s="3"/>
      <c r="I23" s="3"/>
      <c r="J23" s="3"/>
      <c r="L23" s="48"/>
      <c r="M23" s="3"/>
      <c r="N23" s="3"/>
      <c r="O23" s="3"/>
      <c r="P23" s="3"/>
      <c r="Q23" s="3"/>
      <c r="R23" s="3"/>
      <c r="S23" s="3"/>
    </row>
    <row r="24" spans="1:19" ht="13.5" customHeight="1" thickBot="1">
      <c r="A24" s="3"/>
      <c r="B24" s="3"/>
      <c r="C24" s="137"/>
      <c r="D24" s="126"/>
      <c r="E24" s="21"/>
      <c r="F24" s="25"/>
      <c r="G24" s="3"/>
      <c r="H24" s="48"/>
      <c r="I24" s="48"/>
      <c r="J24" s="48"/>
      <c r="K24" s="48"/>
      <c r="L24" s="48"/>
      <c r="M24" s="3"/>
      <c r="N24" s="3"/>
      <c r="O24" s="3"/>
      <c r="P24" s="3"/>
      <c r="Q24" s="3"/>
      <c r="R24" s="3"/>
      <c r="S24" s="3"/>
    </row>
    <row r="25" spans="1:19" ht="20.25" customHeight="1">
      <c r="J25" s="138" t="s">
        <v>25</v>
      </c>
      <c r="K25" s="119" t="s">
        <v>2</v>
      </c>
      <c r="L25" s="119" t="s">
        <v>26</v>
      </c>
      <c r="M25" s="3"/>
      <c r="N25" s="3"/>
      <c r="O25" s="3"/>
      <c r="P25" s="3"/>
      <c r="Q25" s="3"/>
      <c r="R25" s="3"/>
      <c r="S25" s="3"/>
    </row>
    <row r="26" spans="1:19" ht="13.5" customHeight="1" thickBot="1">
      <c r="J26" s="139"/>
      <c r="K26" s="120"/>
      <c r="L26" s="120"/>
      <c r="M26" s="3"/>
      <c r="N26" s="3"/>
      <c r="O26" s="3"/>
      <c r="P26" s="3"/>
      <c r="Q26" s="3"/>
      <c r="R26" s="3"/>
      <c r="S26" s="3"/>
    </row>
    <row r="27" spans="1:19" ht="12.75" customHeight="1">
      <c r="E27" s="76"/>
      <c r="F27" s="77"/>
      <c r="G27" s="77"/>
      <c r="J27" s="132" t="str">
        <f>VLOOKUP(K27,пр.взв.!B6:C23,2,FALSE+J24)</f>
        <v>МОСКВА</v>
      </c>
      <c r="K27" s="130">
        <v>7</v>
      </c>
      <c r="L27" s="150">
        <v>1</v>
      </c>
      <c r="M27" s="3"/>
      <c r="N27" s="3"/>
      <c r="O27" s="3"/>
      <c r="P27" s="3"/>
      <c r="Q27" s="3"/>
      <c r="R27" s="3"/>
      <c r="S27" s="3"/>
    </row>
    <row r="28" spans="1:19" ht="13.5" customHeight="1">
      <c r="A28" s="78" t="str">
        <f>HYPERLINK([2]реквизиты!$A$11)</f>
        <v>Гл. судья, судья МК</v>
      </c>
      <c r="B28" s="79"/>
      <c r="C28" s="8"/>
      <c r="D28" s="8"/>
      <c r="E28" s="78" t="str">
        <f>HYPERLINK([2]реквизиты!$G$11)</f>
        <v>Бабоян Р.М.</v>
      </c>
      <c r="F28" s="83"/>
      <c r="G28" s="77"/>
      <c r="J28" s="133"/>
      <c r="K28" s="131"/>
      <c r="L28" s="151"/>
      <c r="M28" s="3"/>
      <c r="N28" s="3"/>
      <c r="O28" s="3"/>
      <c r="P28" s="3"/>
      <c r="Q28" s="3"/>
      <c r="R28" s="3"/>
      <c r="S28" s="3"/>
    </row>
    <row r="29" spans="1:19" ht="15.75" customHeight="1">
      <c r="A29" s="79"/>
      <c r="B29" s="79"/>
      <c r="C29" s="16"/>
      <c r="D29" s="16"/>
      <c r="E29" s="78" t="str">
        <f>HYPERLINK([2]реквизиты!$G$12)</f>
        <v>/г. Армавир/</v>
      </c>
      <c r="F29" s="83"/>
      <c r="G29" s="77"/>
      <c r="J29" s="154" t="str">
        <f>VLOOKUP(K29,пр.взв.!B6:C23,2,FALSE+J26)</f>
        <v>ВОЛГОГРАД</v>
      </c>
      <c r="K29" s="158">
        <v>6</v>
      </c>
      <c r="L29" s="156">
        <v>2</v>
      </c>
      <c r="M29" s="3"/>
      <c r="N29" s="3"/>
      <c r="O29" s="3"/>
      <c r="P29" s="3"/>
      <c r="Q29" s="3"/>
      <c r="R29" s="3"/>
      <c r="S29" s="3"/>
    </row>
    <row r="30" spans="1:19" ht="15.75" customHeight="1">
      <c r="A30" s="8"/>
      <c r="B30" s="8"/>
      <c r="C30" s="9"/>
      <c r="D30" s="9"/>
      <c r="E30" s="8"/>
      <c r="F30" s="8"/>
      <c r="J30" s="155"/>
      <c r="K30" s="159"/>
      <c r="L30" s="157"/>
      <c r="M30" s="3"/>
      <c r="N30" s="3"/>
      <c r="O30" s="3"/>
      <c r="P30" s="3"/>
      <c r="Q30" s="3"/>
      <c r="R30" s="3"/>
      <c r="S30" s="3"/>
    </row>
    <row r="31" spans="1:19" ht="16.5" customHeight="1">
      <c r="A31" s="78" t="str">
        <f>HYPERLINK([2]реквизиты!$A$13)</f>
        <v>Гл. секретарь, судья ВК</v>
      </c>
      <c r="B31" s="79"/>
      <c r="C31" s="18"/>
      <c r="D31" s="18"/>
      <c r="E31" s="78" t="str">
        <f>HYPERLINK([2]реквизиты!$G$13)</f>
        <v>Дроков А.Н.</v>
      </c>
      <c r="F31" s="8"/>
      <c r="J31" s="152" t="str">
        <f>VLOOKUP(K31,пр.взв.!B6:C23,2,FALSE+J28)</f>
        <v>САНКТ-ПЕТЕРБУРГ</v>
      </c>
      <c r="K31" s="160">
        <v>5</v>
      </c>
      <c r="L31" s="153">
        <v>3</v>
      </c>
      <c r="M31" s="3"/>
      <c r="N31" s="3"/>
      <c r="O31" s="3"/>
      <c r="P31" s="3"/>
      <c r="Q31" s="3"/>
      <c r="R31" s="3"/>
      <c r="S31" s="3"/>
    </row>
    <row r="32" spans="1:19" ht="15" customHeight="1">
      <c r="A32" s="8"/>
      <c r="B32" s="8"/>
      <c r="C32" s="8"/>
      <c r="D32" s="8"/>
      <c r="E32" s="78" t="str">
        <f>HYPERLINK([2]реквизиты!$G$14)</f>
        <v>/г. Москва/</v>
      </c>
      <c r="F32" s="8"/>
      <c r="J32" s="152"/>
      <c r="K32" s="160"/>
      <c r="L32" s="153"/>
      <c r="M32" s="12"/>
      <c r="N32" s="57"/>
      <c r="O32" s="3"/>
      <c r="P32" s="3"/>
      <c r="Q32" s="3"/>
    </row>
    <row r="33" spans="10:28" ht="15.75" customHeight="1">
      <c r="J33" s="152" t="str">
        <f>VLOOKUP(K33,пр.взв.!B6:C23,2,FALSE+J30)</f>
        <v>ТУЛА</v>
      </c>
      <c r="K33" s="160">
        <v>4</v>
      </c>
      <c r="L33" s="153">
        <v>3</v>
      </c>
      <c r="M33" s="12"/>
      <c r="N33" s="12"/>
      <c r="O33" s="3"/>
      <c r="P33" s="3"/>
      <c r="Q33" s="3"/>
    </row>
    <row r="34" spans="10:28">
      <c r="J34" s="152"/>
      <c r="K34" s="160"/>
      <c r="L34" s="153"/>
      <c r="M34" s="3"/>
      <c r="N34" s="3"/>
      <c r="O34" s="3"/>
      <c r="P34" s="3"/>
      <c r="Q34" s="3"/>
    </row>
    <row r="35" spans="10:28" ht="13.5" customHeight="1">
      <c r="J35" s="121" t="str">
        <f>VLOOKUP(K35,пр.взв.!B6:C23,2,FALSE+J32)</f>
        <v>СМОЛЕНСК</v>
      </c>
      <c r="K35" s="123">
        <v>1</v>
      </c>
      <c r="L35" s="129" t="s">
        <v>38</v>
      </c>
    </row>
    <row r="36" spans="10:28" ht="12.75" customHeight="1">
      <c r="J36" s="121"/>
      <c r="K36" s="123"/>
      <c r="L36" s="129"/>
    </row>
    <row r="37" spans="10:28" ht="13.5" customHeight="1">
      <c r="J37" s="121" t="str">
        <f>VLOOKUP(K37,пр.взв.!B6:C23,2,FALSE+J34)</f>
        <v>БРЕСТ</v>
      </c>
      <c r="K37" s="123">
        <v>3</v>
      </c>
      <c r="L37" s="129" t="s">
        <v>38</v>
      </c>
    </row>
    <row r="38" spans="10:28" ht="13.5" customHeight="1">
      <c r="J38" s="121"/>
      <c r="K38" s="123"/>
      <c r="L38" s="129"/>
    </row>
    <row r="39" spans="10:28" ht="16.5" customHeight="1">
      <c r="J39" s="121" t="str">
        <f>VLOOKUP(K39,пр.взв.!B6:C23,2,FALSE+J36)</f>
        <v>МИНСК</v>
      </c>
      <c r="K39" s="123">
        <v>2</v>
      </c>
      <c r="L39" s="129" t="s">
        <v>38</v>
      </c>
    </row>
    <row r="40" spans="10:28" ht="13.5" customHeight="1">
      <c r="J40" s="121"/>
      <c r="K40" s="123"/>
      <c r="L40" s="129"/>
    </row>
    <row r="41" spans="10:28" ht="13.5" customHeight="1">
      <c r="J41" s="121" t="str">
        <f>VLOOKUP(K41,пр.взв.!B10:C27,2,FALSE+J38)</f>
        <v>КЕРЧЬ</v>
      </c>
      <c r="K41" s="123">
        <v>8</v>
      </c>
      <c r="L41" s="129" t="s">
        <v>38</v>
      </c>
    </row>
    <row r="42" spans="10:28" ht="12.75" customHeight="1">
      <c r="J42" s="121"/>
      <c r="K42" s="123"/>
      <c r="L42" s="129"/>
    </row>
    <row r="43" spans="10:28">
      <c r="J43" s="121" t="str">
        <f>VLOOKUP(K43,пр.взв.!B10:C27,2,FALSE+J40)</f>
        <v>МУРМАНСК</v>
      </c>
      <c r="K43" s="122">
        <v>9</v>
      </c>
      <c r="L43" s="124" t="s">
        <v>39</v>
      </c>
    </row>
    <row r="44" spans="10:28">
      <c r="J44" s="121"/>
      <c r="K44" s="123"/>
      <c r="L44" s="125"/>
    </row>
    <row r="45" spans="10:28">
      <c r="J45" s="121" t="str">
        <f>VLOOKUP(K45,пр.взв.!B12:C29,2,FALSE+J42)</f>
        <v>НОВОРОССИЙСК</v>
      </c>
      <c r="K45" s="123">
        <v>10</v>
      </c>
      <c r="L45" s="125" t="s">
        <v>39</v>
      </c>
    </row>
    <row r="46" spans="10:28" ht="16.5" thickBot="1">
      <c r="J46" s="126"/>
      <c r="K46" s="127"/>
      <c r="L46" s="128"/>
      <c r="R46" s="79"/>
      <c r="S46" s="44"/>
      <c r="T46" s="5"/>
      <c r="U46" s="5"/>
    </row>
    <row r="47" spans="10:28" ht="15.75">
      <c r="R47" s="80"/>
      <c r="S47" s="45"/>
      <c r="T47" s="40"/>
      <c r="U47" s="40"/>
      <c r="V47" s="3"/>
      <c r="W47" s="3"/>
      <c r="X47" s="3"/>
      <c r="Y47" s="3"/>
      <c r="Z47" s="3"/>
      <c r="AA47" s="3"/>
      <c r="AB47" s="3"/>
    </row>
    <row r="48" spans="10:28">
      <c r="R48" s="9"/>
      <c r="S48" s="40"/>
      <c r="T48" s="40"/>
      <c r="U48" s="40"/>
      <c r="V48" s="3"/>
      <c r="W48" s="3"/>
      <c r="X48" s="3"/>
      <c r="Y48" s="3"/>
      <c r="Z48" s="3"/>
      <c r="AA48" s="3"/>
      <c r="AB48" s="3"/>
    </row>
    <row r="49" spans="16:28" ht="15.75">
      <c r="R49" s="80"/>
      <c r="S49" s="45"/>
      <c r="T49" s="40"/>
      <c r="U49" s="40"/>
      <c r="V49" s="3"/>
      <c r="W49" s="3"/>
      <c r="X49" s="3"/>
      <c r="Y49" s="3"/>
      <c r="Z49" s="3"/>
      <c r="AA49" s="3"/>
      <c r="AB49" s="3"/>
    </row>
    <row r="50" spans="16:28">
      <c r="P50" s="5"/>
      <c r="Q50" s="5"/>
      <c r="R50" s="40"/>
      <c r="S50" s="40"/>
      <c r="T50" s="40"/>
      <c r="U50" s="40"/>
      <c r="V50" s="3"/>
      <c r="W50" s="3"/>
      <c r="X50" s="3"/>
      <c r="Y50" s="3"/>
      <c r="Z50" s="3"/>
      <c r="AA50" s="3"/>
      <c r="AB50" s="3"/>
    </row>
    <row r="51" spans="16:28"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4" spans="16:28" ht="12.75" customHeight="1"/>
    <row r="56" spans="16:28" ht="12.75" customHeight="1"/>
    <row r="57" spans="16:28" ht="12.75" customHeight="1"/>
    <row r="58" spans="16:28" ht="13.5" customHeight="1"/>
  </sheetData>
  <mergeCells count="62">
    <mergeCell ref="L27:L28"/>
    <mergeCell ref="J31:J32"/>
    <mergeCell ref="J39:J40"/>
    <mergeCell ref="K39:K40"/>
    <mergeCell ref="L39:L40"/>
    <mergeCell ref="K35:K36"/>
    <mergeCell ref="L31:L32"/>
    <mergeCell ref="J33:J34"/>
    <mergeCell ref="L33:L34"/>
    <mergeCell ref="J29:J30"/>
    <mergeCell ref="L29:L30"/>
    <mergeCell ref="J35:J36"/>
    <mergeCell ref="L35:L36"/>
    <mergeCell ref="K29:K30"/>
    <mergeCell ref="K31:K32"/>
    <mergeCell ref="K33:K34"/>
    <mergeCell ref="C1:J1"/>
    <mergeCell ref="C21:C22"/>
    <mergeCell ref="D17:D18"/>
    <mergeCell ref="D19:D20"/>
    <mergeCell ref="D21:D22"/>
    <mergeCell ref="C4:J4"/>
    <mergeCell ref="G5:I5"/>
    <mergeCell ref="D7:D8"/>
    <mergeCell ref="C9:C10"/>
    <mergeCell ref="C19:C20"/>
    <mergeCell ref="D9:D10"/>
    <mergeCell ref="D11:D12"/>
    <mergeCell ref="D13:D14"/>
    <mergeCell ref="J15:J16"/>
    <mergeCell ref="C3:J3"/>
    <mergeCell ref="C2:J2"/>
    <mergeCell ref="A6:A7"/>
    <mergeCell ref="A8:A9"/>
    <mergeCell ref="J25:J26"/>
    <mergeCell ref="C13:C14"/>
    <mergeCell ref="C11:C12"/>
    <mergeCell ref="B8:B9"/>
    <mergeCell ref="A13:A14"/>
    <mergeCell ref="A15:A16"/>
    <mergeCell ref="B15:B16"/>
    <mergeCell ref="C23:C24"/>
    <mergeCell ref="A17:A18"/>
    <mergeCell ref="B17:B18"/>
    <mergeCell ref="D23:D24"/>
    <mergeCell ref="B6:B7"/>
    <mergeCell ref="K25:K26"/>
    <mergeCell ref="J43:J44"/>
    <mergeCell ref="K43:K44"/>
    <mergeCell ref="L43:L44"/>
    <mergeCell ref="J45:J46"/>
    <mergeCell ref="K45:K46"/>
    <mergeCell ref="L45:L46"/>
    <mergeCell ref="J41:J42"/>
    <mergeCell ref="K41:K42"/>
    <mergeCell ref="L41:L42"/>
    <mergeCell ref="K27:K28"/>
    <mergeCell ref="L25:L26"/>
    <mergeCell ref="J27:J28"/>
    <mergeCell ref="J37:J38"/>
    <mergeCell ref="K37:K38"/>
    <mergeCell ref="L37:L38"/>
  </mergeCells>
  <phoneticPr fontId="0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И.ПР</vt:lpstr>
      <vt:lpstr>полуфинал</vt:lpstr>
      <vt:lpstr>пр.взв.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2014-05-04T07:00:35Z</cp:lastPrinted>
  <dcterms:created xsi:type="dcterms:W3CDTF">1996-10-08T23:32:33Z</dcterms:created>
  <dcterms:modified xsi:type="dcterms:W3CDTF">2014-05-04T07:00:37Z</dcterms:modified>
</cp:coreProperties>
</file>